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defaultThemeVersion="166925"/>
  <mc:AlternateContent xmlns:mc="http://schemas.openxmlformats.org/markup-compatibility/2006">
    <mc:Choice Requires="x15">
      <x15ac:absPath xmlns:x15ac="http://schemas.microsoft.com/office/spreadsheetml/2010/11/ac" url="C:\Users\NavdeepDhillon\Downloads\"/>
    </mc:Choice>
  </mc:AlternateContent>
  <xr:revisionPtr revIDLastSave="0" documentId="13_ncr:1_{18DE5628-4641-4C0E-B69F-FA03C454D25F}" xr6:coauthVersionLast="47" xr6:coauthVersionMax="47" xr10:uidLastSave="{00000000-0000-0000-0000-000000000000}"/>
  <bookViews>
    <workbookView xWindow="-21720" yWindow="-120" windowWidth="21840" windowHeight="13140" xr2:uid="{B6985C9F-D223-4453-82A3-B6EC945AB38F}"/>
  </bookViews>
  <sheets>
    <sheet name="Introduction" sheetId="44" r:id="rId1"/>
    <sheet name="Incentive Calculator" sheetId="36" r:id="rId2"/>
    <sheet name="Participant" sheetId="40" state="hidden" r:id="rId3"/>
    <sheet name="Facility" sheetId="41" state="hidden" r:id="rId4"/>
    <sheet name="Application Template" sheetId="39" state="hidden" r:id="rId5"/>
    <sheet name="Measure List for Incentive Calc" sheetId="38" state="hidden" r:id="rId6"/>
    <sheet name="Define-measure-data" sheetId="42" state="hidden" r:id="rId7"/>
  </sheets>
  <definedNames>
    <definedName name="_xlnm._FilterDatabase" localSheetId="4" hidden="1">'Application Template'!$A$1:$G$12</definedName>
    <definedName name="Agricultural_Lighting">'Measure List for Incentive Calc'!$C$52:$C$56</definedName>
    <definedName name="Building_Envelope_and_Windows">'Measure List for Incentive Calc'!$C$57:$C$70</definedName>
    <definedName name="CHP">'Measure List for Incentive Calc'!$C$248:$C$252</definedName>
    <definedName name="Compressed_Air">'Measure List for Incentive Calc'!$C$71:$C$108</definedName>
    <definedName name="Food_Service_Equipment">'Measure List for Incentive Calc'!$C$109:$C$135</definedName>
    <definedName name="GSHP">'Measure List for Incentive Calc'!$C$259:$C$260</definedName>
    <definedName name="HVAC">'Measure List for Incentive Calc'!$C$136:$C$173</definedName>
    <definedName name="Lighting">'Measure List for Incentive Calc'!$C$2:$C$39</definedName>
    <definedName name="Lighting_Controls">'Measure List for Incentive Calc'!$C$40:$C$51</definedName>
    <definedName name="Measure">'Measure List for Incentive Calc'!$A$262:$A$276</definedName>
    <definedName name="Motors_and_Drives">'Measure List for Incentive Calc'!$C$174:$C$206</definedName>
    <definedName name="Process_Heating">'Measure List for Incentive Calc'!$C$207:$C$229</definedName>
    <definedName name="Refrigeration">'Measure List for Incentive Calc'!$C$230:$C$237</definedName>
    <definedName name="Solar_Heating">'Measure List for Incentive Calc'!$C$238:$C$239</definedName>
    <definedName name="Solar_PV">'Measure List for Incentive Calc'!$C$253:$C$255</definedName>
    <definedName name="Testing">'Measure List for Incentive Calc'!#REF!</definedName>
    <definedName name="Water_Heating">'Measure List for Incentive Calc'!$C$240:$C$247</definedName>
    <definedName name="WER">'Measure List for Incentive Calc'!$C$256:$C$258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36" l="1"/>
  <c r="F4" i="36"/>
  <c r="F5" i="36"/>
  <c r="F6" i="36"/>
  <c r="F7" i="36"/>
  <c r="F8" i="36"/>
  <c r="F9" i="36"/>
  <c r="F10" i="36"/>
  <c r="F11" i="36"/>
  <c r="F12" i="36"/>
  <c r="F13" i="36"/>
  <c r="F14" i="36"/>
  <c r="F15" i="36"/>
  <c r="F16" i="36"/>
  <c r="F17" i="36"/>
  <c r="F18" i="36"/>
  <c r="F19" i="36"/>
  <c r="F20" i="36"/>
  <c r="F21" i="36"/>
  <c r="F22" i="36"/>
  <c r="C11" i="39"/>
  <c r="B11" i="39"/>
  <c r="C10" i="39"/>
  <c r="B10" i="39"/>
  <c r="C9" i="39"/>
  <c r="B9" i="39"/>
  <c r="C8" i="39"/>
  <c r="B8" i="39"/>
  <c r="C7" i="39"/>
  <c r="B7" i="39"/>
  <c r="C6" i="39"/>
  <c r="B6" i="39"/>
  <c r="C5" i="39"/>
  <c r="B5" i="39"/>
  <c r="C4" i="39"/>
  <c r="B4" i="39"/>
  <c r="C3" i="39"/>
  <c r="B3" i="39"/>
  <c r="C2" i="39"/>
  <c r="B2" i="39"/>
  <c r="P23" i="36"/>
  <c r="O23" i="36"/>
  <c r="N23" i="36"/>
  <c r="M23" i="36"/>
  <c r="T22" i="36"/>
  <c r="S22" i="36"/>
  <c r="R22" i="36"/>
  <c r="Q22" i="36"/>
  <c r="P22" i="36"/>
  <c r="L22" i="36"/>
  <c r="J22" i="36"/>
  <c r="I22" i="36"/>
  <c r="G22" i="36"/>
  <c r="T21" i="36"/>
  <c r="S21" i="36"/>
  <c r="R21" i="36"/>
  <c r="Q21" i="36"/>
  <c r="P21" i="36"/>
  <c r="L21" i="36"/>
  <c r="J21" i="36"/>
  <c r="I21" i="36"/>
  <c r="G21" i="36"/>
  <c r="T20" i="36"/>
  <c r="S20" i="36"/>
  <c r="R20" i="36"/>
  <c r="Q20" i="36"/>
  <c r="P20" i="36"/>
  <c r="L20" i="36"/>
  <c r="J20" i="36"/>
  <c r="I20" i="36"/>
  <c r="G20" i="36"/>
  <c r="T19" i="36"/>
  <c r="S19" i="36"/>
  <c r="R19" i="36"/>
  <c r="Q19" i="36"/>
  <c r="P19" i="36"/>
  <c r="L19" i="36"/>
  <c r="J19" i="36"/>
  <c r="I19" i="36"/>
  <c r="G19" i="36"/>
  <c r="T18" i="36"/>
  <c r="S18" i="36"/>
  <c r="R18" i="36"/>
  <c r="Q18" i="36"/>
  <c r="P18" i="36"/>
  <c r="L18" i="36"/>
  <c r="J18" i="36"/>
  <c r="I18" i="36"/>
  <c r="G18" i="36"/>
  <c r="T17" i="36"/>
  <c r="S17" i="36"/>
  <c r="R17" i="36"/>
  <c r="Q17" i="36"/>
  <c r="P17" i="36"/>
  <c r="L17" i="36"/>
  <c r="J17" i="36"/>
  <c r="I17" i="36"/>
  <c r="G17" i="36"/>
  <c r="T16" i="36"/>
  <c r="S16" i="36"/>
  <c r="R16" i="36"/>
  <c r="Q16" i="36"/>
  <c r="P16" i="36"/>
  <c r="L16" i="36"/>
  <c r="J16" i="36"/>
  <c r="I16" i="36"/>
  <c r="G16" i="36"/>
  <c r="T15" i="36"/>
  <c r="S15" i="36"/>
  <c r="R15" i="36"/>
  <c r="Q15" i="36"/>
  <c r="P15" i="36"/>
  <c r="L15" i="36"/>
  <c r="J15" i="36"/>
  <c r="I15" i="36"/>
  <c r="G15" i="36"/>
  <c r="T14" i="36"/>
  <c r="S14" i="36"/>
  <c r="R14" i="36"/>
  <c r="Q14" i="36"/>
  <c r="P14" i="36"/>
  <c r="L14" i="36"/>
  <c r="J14" i="36"/>
  <c r="I14" i="36"/>
  <c r="G14" i="36"/>
  <c r="P13" i="36"/>
  <c r="L13" i="36"/>
  <c r="J13" i="36"/>
  <c r="I13" i="36"/>
  <c r="G13" i="36"/>
  <c r="Q13" i="36" s="1"/>
  <c r="T12" i="36"/>
  <c r="S12" i="36"/>
  <c r="R12" i="36"/>
  <c r="Q12" i="36"/>
  <c r="P12" i="36"/>
  <c r="L12" i="36"/>
  <c r="J12" i="36"/>
  <c r="I12" i="36"/>
  <c r="G12" i="36"/>
  <c r="T11" i="36"/>
  <c r="S11" i="36"/>
  <c r="R11" i="36"/>
  <c r="Q11" i="36"/>
  <c r="P11" i="36"/>
  <c r="L11" i="36"/>
  <c r="J11" i="36"/>
  <c r="I11" i="36"/>
  <c r="G11" i="36"/>
  <c r="T10" i="36"/>
  <c r="S10" i="36"/>
  <c r="R10" i="36"/>
  <c r="Q10" i="36"/>
  <c r="P10" i="36"/>
  <c r="L10" i="36"/>
  <c r="J10" i="36"/>
  <c r="I10" i="36"/>
  <c r="G10" i="36"/>
  <c r="T9" i="36"/>
  <c r="S9" i="36"/>
  <c r="R9" i="36"/>
  <c r="Q9" i="36"/>
  <c r="P9" i="36"/>
  <c r="L9" i="36"/>
  <c r="J9" i="36"/>
  <c r="I9" i="36"/>
  <c r="G9" i="36"/>
  <c r="P8" i="36"/>
  <c r="L8" i="36"/>
  <c r="R8" i="36" s="1"/>
  <c r="J8" i="36"/>
  <c r="I8" i="36"/>
  <c r="G8" i="36"/>
  <c r="Q8" i="36" s="1"/>
  <c r="P7" i="36"/>
  <c r="L7" i="36"/>
  <c r="R7" i="36" s="1"/>
  <c r="J7" i="36"/>
  <c r="I7" i="36"/>
  <c r="G7" i="36"/>
  <c r="Q7" i="36" s="1"/>
  <c r="P6" i="36"/>
  <c r="L6" i="36"/>
  <c r="J6" i="36"/>
  <c r="I6" i="36"/>
  <c r="G6" i="36"/>
  <c r="Q6" i="36" s="1"/>
  <c r="T6" i="36" s="1"/>
  <c r="P5" i="36"/>
  <c r="L5" i="36"/>
  <c r="R5" i="36" s="1"/>
  <c r="J5" i="36"/>
  <c r="I5" i="36"/>
  <c r="G5" i="36"/>
  <c r="Q5" i="36" s="1"/>
  <c r="P4" i="36"/>
  <c r="L4" i="36"/>
  <c r="R4" i="36" s="1"/>
  <c r="J4" i="36"/>
  <c r="I4" i="36"/>
  <c r="G4" i="36"/>
  <c r="Q4" i="36" s="1"/>
  <c r="P3" i="36"/>
  <c r="L3" i="36"/>
  <c r="J3" i="36"/>
  <c r="U4" i="36" s="1"/>
  <c r="I3" i="36"/>
  <c r="G3" i="36"/>
  <c r="Q3" i="36" s="1"/>
  <c r="R13" i="36" l="1"/>
  <c r="T13" i="36"/>
  <c r="S13" i="36"/>
  <c r="T8" i="36"/>
  <c r="S8" i="36"/>
  <c r="S7" i="36"/>
  <c r="T7" i="36"/>
  <c r="R6" i="36"/>
  <c r="S5" i="36"/>
  <c r="T5" i="36"/>
  <c r="S4" i="36"/>
  <c r="T4" i="36"/>
  <c r="R3" i="36"/>
  <c r="S3" i="36" s="1"/>
  <c r="T3" i="36"/>
  <c r="S6" i="36"/>
  <c r="R23" i="36" l="1"/>
  <c r="S23" i="36"/>
</calcChain>
</file>

<file path=xl/sharedStrings.xml><?xml version="1.0" encoding="utf-8"?>
<sst xmlns="http://schemas.openxmlformats.org/spreadsheetml/2006/main" count="1223" uniqueCount="459">
  <si>
    <t>Measure #</t>
  </si>
  <si>
    <t>Measure Category</t>
  </si>
  <si>
    <t>Measure</t>
  </si>
  <si>
    <t>Model Name/Number</t>
  </si>
  <si>
    <t>Product ID</t>
  </si>
  <si>
    <t>Maximum % of Eligible Expenses</t>
  </si>
  <si>
    <t>Incentive Value ($)</t>
  </si>
  <si>
    <t>Qty</t>
  </si>
  <si>
    <t>Equipment &amp; Materials cost</t>
  </si>
  <si>
    <t>Labour costs</t>
  </si>
  <si>
    <t>Design Costs</t>
  </si>
  <si>
    <t>Total Cost ($)</t>
  </si>
  <si>
    <t>Incentive Based on Project Cost</t>
  </si>
  <si>
    <t>Incentive Based on Incentive Parameter</t>
  </si>
  <si>
    <t>Incentive</t>
  </si>
  <si>
    <t>Cost/Measure Driven</t>
  </si>
  <si>
    <t>Refrigeration</t>
  </si>
  <si>
    <t>Anti-sweat heater controls for cooler and freezer doors</t>
  </si>
  <si>
    <t xml:space="preserve">Lighting </t>
  </si>
  <si>
    <t xml:space="preserve">Select </t>
  </si>
  <si>
    <t>Total</t>
  </si>
  <si>
    <t>Required Application Inputs</t>
  </si>
  <si>
    <t>Applicant responses</t>
  </si>
  <si>
    <t>First Name</t>
  </si>
  <si>
    <t>Last Name</t>
  </si>
  <si>
    <t>Business Phone Number</t>
  </si>
  <si>
    <t>Email</t>
  </si>
  <si>
    <t>Company Name</t>
  </si>
  <si>
    <t>Company Website</t>
  </si>
  <si>
    <t>Company HQ Address</t>
  </si>
  <si>
    <t>Contractor Company Name</t>
  </si>
  <si>
    <t>Basic Checklist Questions</t>
  </si>
  <si>
    <t>YES or NO</t>
  </si>
  <si>
    <t>Is the Applicant's Contractor registered to the program?</t>
  </si>
  <si>
    <t>Is the Applicant a Business?</t>
  </si>
  <si>
    <t>Does the Applicant have a GST number?</t>
  </si>
  <si>
    <t>Does the Applicant get funding from a Public Authority?</t>
  </si>
  <si>
    <t>Is Applicant planning to apply to other programs?</t>
  </si>
  <si>
    <t>Dolphin Fields</t>
  </si>
  <si>
    <t>Response Methodology</t>
  </si>
  <si>
    <t>Applicant Response</t>
  </si>
  <si>
    <t>Facility Name</t>
  </si>
  <si>
    <t>Applicant Input</t>
  </si>
  <si>
    <t>Facility Address</t>
  </si>
  <si>
    <t>Facility Applicable Region</t>
  </si>
  <si>
    <t>Dropdown</t>
  </si>
  <si>
    <t>Facility Type</t>
  </si>
  <si>
    <t>Facility Space Heating Fuel Source</t>
  </si>
  <si>
    <t>Facility Space Heating Technology</t>
  </si>
  <si>
    <t>Facility Space Cooling Fuel Source</t>
  </si>
  <si>
    <t>Facility Space Cooling Technology</t>
  </si>
  <si>
    <t>Facility Age (years)</t>
  </si>
  <si>
    <t>Facility Size (square feet)</t>
  </si>
  <si>
    <t>Facility Ownership</t>
  </si>
  <si>
    <t>Has landlord's approval been obtained to proceed with this project?</t>
  </si>
  <si>
    <t>Days Facility is Open</t>
  </si>
  <si>
    <t>Operating hours of the Facility (Per Week)</t>
  </si>
  <si>
    <t>Number of Employees at Facility</t>
  </si>
  <si>
    <t>Facility Electricity Utility</t>
  </si>
  <si>
    <t>Facility Electricity Rate Class</t>
  </si>
  <si>
    <t>Facility Estimated Electricity Annual Consumption (kWh)</t>
  </si>
  <si>
    <t>Optional</t>
  </si>
  <si>
    <t>Facility Natural Gas Utility</t>
  </si>
  <si>
    <t>Facility Natural Gas Rate Class</t>
  </si>
  <si>
    <t>Facility Estimated Annual Natural Gas Consumption (cubic meters)</t>
  </si>
  <si>
    <t>Is the Facility Address in Alberta?</t>
  </si>
  <si>
    <t>Does the Facility have a non-residential rate class?</t>
  </si>
  <si>
    <t>Is the Facility part of TIER?</t>
  </si>
  <si>
    <t>Is the Facility a new construction?</t>
  </si>
  <si>
    <t>If the Facility is MURB, does it meet the MURB requirements?</t>
  </si>
  <si>
    <t>Is the Facility is owned/landlord approval obtained?</t>
  </si>
  <si>
    <t>Measure Name</t>
  </si>
  <si>
    <t>Quantity</t>
  </si>
  <si>
    <t>Product number</t>
  </si>
  <si>
    <t>DLC ID</t>
  </si>
  <si>
    <t>Equipment costs</t>
  </si>
  <si>
    <t>Category</t>
  </si>
  <si>
    <t>Measure Type</t>
  </si>
  <si>
    <t>Incentive amount</t>
  </si>
  <si>
    <t>percentage</t>
  </si>
  <si>
    <t>Lighting</t>
  </si>
  <si>
    <t>Downlight Fixtures and Retrofit Kits</t>
  </si>
  <si>
    <t>Downlight Fixture and Retrofit Kit – 400 -599 Lumens</t>
  </si>
  <si>
    <t>Downlight Fixture and Retrofit Kit – 600 -799 Lumens</t>
  </si>
  <si>
    <t>Downlight Fixture and Retrofit Kit – 800+ Lumens and Efficacy better than 100 lumens/W</t>
  </si>
  <si>
    <t>LED Exit Signs</t>
  </si>
  <si>
    <t>Troffer Fixtures and Kits</t>
  </si>
  <si>
    <t>LED 2x2 Recessed Light Fixture - 2,000 - 3,499 Lumen Output</t>
  </si>
  <si>
    <t>LED 2x2 Recessed Light Fixture - 3,500 - 5,000 Lumen Output</t>
  </si>
  <si>
    <t>LED 2x4 Recessed Light Fixture - 3,000 - 4,499 Lumen Output</t>
  </si>
  <si>
    <t>LED 2x4 Recessed Light Fixture - 4,500 - 5,999 Lumen Output</t>
  </si>
  <si>
    <t>LED 2x4 Recessed Light Fixture - 6,000 - 7500 Lumen Output</t>
  </si>
  <si>
    <t>LED 1x4 Recessed Light Fixture - 1,500 - 2,999 Lumen Output</t>
  </si>
  <si>
    <t>LED 1x4 Recessed Light Fixture - 3,000 - 4,499 Lumen Output</t>
  </si>
  <si>
    <t>LED 1x4 Recessed Light Fixture - 4,500 - 6,000 Lumen Output</t>
  </si>
  <si>
    <t>Refrigerated Case Lighting</t>
  </si>
  <si>
    <t>2-4 foot horizontal</t>
  </si>
  <si>
    <t>4-6 foot vertical</t>
  </si>
  <si>
    <t>Exterior LED Fixture - Wall Pack or Canopy</t>
  </si>
  <si>
    <t>Exterior LED Wall Pack or Canopy Fixture &lt; 5,000 Lumens and Efficacy better than 100 lumens/W</t>
  </si>
  <si>
    <t>Exterior LED Wall Pack or Canopy Fixture 5,000-9,999 Lumens and Efficacy better than 100 Lumens/W</t>
  </si>
  <si>
    <t>Exterior LED Wall Pack or Canopy Fixture 10,000-14,999 Lumens and Efficacy better than 100 Lumens/W</t>
  </si>
  <si>
    <t>Exterior LED Wall Pack or Canopy Fixture 15,000-29,999 Lumens and Efficacy better than 100 Lumens/W</t>
  </si>
  <si>
    <t>Exterior LED Wall Pack or Canopy Fixture &gt;= 30,000 Lumens and Efficacy better than 100 lumens/W</t>
  </si>
  <si>
    <t>Exterior LED Fixture - Flood or Pole-Mount</t>
  </si>
  <si>
    <t>Exterior LED Flood, Pole-Mount or Other Fixture &lt; 5,000 Lumens and Efficacy better than 100 lumens/W</t>
  </si>
  <si>
    <t>Exterior LED Flood, Pole Mount or Other Fixture 5,000-9,999 Lumens and Efficacy better than 100 Lumens/W</t>
  </si>
  <si>
    <t>Exterior LED Flood, Pole Mount or Other Fixture 10,000-14,999 Lumens and Efficacy better than 100 Lumens/W</t>
  </si>
  <si>
    <t>Exterior LED Flood, Pole Mount or Other 15,000-29,999 Lumens and Efficacy better than 100 Lumens/W</t>
  </si>
  <si>
    <t>Exterior LED Flood, Pole Mount or Other Fixture &gt;= 30,000 Lumens and Efficacy better than 100 lumens/W</t>
  </si>
  <si>
    <t>Accent &amp; Track Lighting</t>
  </si>
  <si>
    <t>Accent &amp; Track Lighting Fixture &lt;10W</t>
  </si>
  <si>
    <t>Accent &amp; Track Lighting Fixture 10W - 15W</t>
  </si>
  <si>
    <t>Accent &amp; Track Lighting Fixture &gt; 15W</t>
  </si>
  <si>
    <t>Linear LED Fixture</t>
  </si>
  <si>
    <t>Linear fixture - surface and suspended - &lt;3,000 lumen</t>
  </si>
  <si>
    <t>Linear fixture - surface and suspended - 3,000 to 4,499 lumen</t>
  </si>
  <si>
    <t>Linear fixture - surface and suspended - 4,500 to 5,999 lumen</t>
  </si>
  <si>
    <t>Linear fixture - surface and suspended - 6,000 to 7,499 lumen</t>
  </si>
  <si>
    <t>Linear fixture - surface and suspended - &gt;=7,500 lumen</t>
  </si>
  <si>
    <t>Bay LED Fixture</t>
  </si>
  <si>
    <t>Bay fixture and retrofit kit - LED - &lt;10,000 lumen and Under 100W</t>
  </si>
  <si>
    <t>Bay fixture and retrofit kit - LED - 10,000 - 14,999 Lumens and Under 139W</t>
  </si>
  <si>
    <t>Bay fixture and retrofit kit - LED - 15,000 - 19,999 Lumens and Under 175W</t>
  </si>
  <si>
    <t>Bay fixture and retrofit kit - LED - 20,000-29,999 Lumens and under 250W</t>
  </si>
  <si>
    <t>Bay fixture and retrofit kit - LED &gt;= 30,000 Lumens and Efficacy better than 100 lumen/W</t>
  </si>
  <si>
    <t>Lighting Controls</t>
  </si>
  <si>
    <t>Select</t>
  </si>
  <si>
    <t>Daylight Controls</t>
  </si>
  <si>
    <t>Fixture Mounted Dual Occupancy and Daylight Control &lt; 10,000 Lumens</t>
  </si>
  <si>
    <t>Fixture Mounted Dual Occupancy and Daylight Control &gt;= 10,000 Lumens</t>
  </si>
  <si>
    <t>Ceiling or Wall Mounted Remote Daylight Control</t>
  </si>
  <si>
    <t>Switch or Fixture Mounted Daylight Control</t>
  </si>
  <si>
    <t>Occupancy Controls</t>
  </si>
  <si>
    <t>Ceiling or Remote Mounted Sensor</t>
  </si>
  <si>
    <t>Wall/Switch Mounted Sensor</t>
  </si>
  <si>
    <t>Fixture Mounted Sensor</t>
  </si>
  <si>
    <t>Exterior Occupancy Sensor</t>
  </si>
  <si>
    <t>LED Bi-Level Control</t>
  </si>
  <si>
    <t>Exterior lighting bi-level control w override - 150 to 1000 HID</t>
  </si>
  <si>
    <t>Exterior lighting bi-level control w override - 150 to 1000 PSMH</t>
  </si>
  <si>
    <t>Agricultural Lighting</t>
  </si>
  <si>
    <t>Greenhouse Top Lighting</t>
  </si>
  <si>
    <t>LED Agricultural Top Lighting Fixture - Linear - Under 600 umol/s</t>
  </si>
  <si>
    <t>Building Envelope and Windows</t>
  </si>
  <si>
    <t>Air Curtains - Shipping Doors Dock-In</t>
  </si>
  <si>
    <t>8' x 8', 8' x 9' and 8' x 10'</t>
  </si>
  <si>
    <t>10' x 10' or larger</t>
  </si>
  <si>
    <t>Air Curtains - Pedestrian</t>
  </si>
  <si>
    <t>3'x7'</t>
  </si>
  <si>
    <t>6'x7' or 6'x8'</t>
  </si>
  <si>
    <t>2x(3'x7')</t>
  </si>
  <si>
    <t>2x(6'x7') or 2x (6'x8')</t>
  </si>
  <si>
    <t>Zero Loss Drain</t>
  </si>
  <si>
    <t>8'x8', 8'x9' or 8'x10'</t>
  </si>
  <si>
    <t>Door Dock Seal - Shelter</t>
  </si>
  <si>
    <t>10'x10'</t>
  </si>
  <si>
    <t>Wall Insulation</t>
  </si>
  <si>
    <t>Wall Insulation - Retrofit</t>
  </si>
  <si>
    <t>Wall Insulation - New Construction</t>
  </si>
  <si>
    <t>Ceiling Insulation</t>
  </si>
  <si>
    <t>Ceiling Insulation - Retrofit</t>
  </si>
  <si>
    <t>Ceiling Insulation - New Construction</t>
  </si>
  <si>
    <t>High Efficiency Windows</t>
  </si>
  <si>
    <t>Compressed Air</t>
  </si>
  <si>
    <t>VFD Air Compressor</t>
  </si>
  <si>
    <t>VFD Air Compressor 10 HP</t>
  </si>
  <si>
    <t>VFD Air Compressor 15 HP</t>
  </si>
  <si>
    <t>VFD Air Compressor 20 HP</t>
  </si>
  <si>
    <t>VFD Air Compressor 25 HP</t>
  </si>
  <si>
    <t>VFD Air Compressor 30 HP</t>
  </si>
  <si>
    <t>VFD Air Compressor 40 HP</t>
  </si>
  <si>
    <t>VFD Air Compressor 50 HP</t>
  </si>
  <si>
    <t>VFD Air Compressor 60 HP</t>
  </si>
  <si>
    <t>VFD Air Compressor 75 HP</t>
  </si>
  <si>
    <t>VFD Air Compressor 100 HP</t>
  </si>
  <si>
    <t>VFD Air Compressor 125 HP</t>
  </si>
  <si>
    <t>VFD Air Compressor 150 HP</t>
  </si>
  <si>
    <t>VFD Air Compressor 200+ HP</t>
  </si>
  <si>
    <t>Nozzles</t>
  </si>
  <si>
    <t>Engineered Nozzle - 1/16" Nozzle</t>
  </si>
  <si>
    <t>Engineered Nozzles - 1/8" Nozzle</t>
  </si>
  <si>
    <t>Engineered Nozzles - 1/4" Nozzle</t>
  </si>
  <si>
    <t>Engineered Nozzles - 3/8" Nozzle</t>
  </si>
  <si>
    <t>Compressed Air Storage</t>
  </si>
  <si>
    <t>Compressed Air Storage - 0 to 269 USG</t>
  </si>
  <si>
    <t>Compressed Air Storage - 270 to 449 USG</t>
  </si>
  <si>
    <t>Compressed Air Storage - 450 to 629 USG</t>
  </si>
  <si>
    <t>Compressed Air Storage - 630 to 809 USG</t>
  </si>
  <si>
    <t>Compressed Air Storage - 810 to 989 USG</t>
  </si>
  <si>
    <t>Compressed Air Storage - 990 to 2249 USG</t>
  </si>
  <si>
    <t>Compressed Air Storage - 2250 to 3149 USG</t>
  </si>
  <si>
    <t>Compressed Air Storage - Greater than 3150 USG</t>
  </si>
  <si>
    <t>Cycling or Thermal Mass Refrigerated Dryer</t>
  </si>
  <si>
    <t>Refrigerated Dryer 0 - 200 CFM</t>
  </si>
  <si>
    <t>Refrigerated Dryer 200 - 400 CFM</t>
  </si>
  <si>
    <t>Refrigerated Dryer 400 - 750 CFM</t>
  </si>
  <si>
    <t>Dessicant Dryer Dewpoint Demand Controls</t>
  </si>
  <si>
    <t>Dessicant Dryer DDC 0 - 200 CFM</t>
  </si>
  <si>
    <t>Dessicant Dryer DDC 200 - 400 CFM</t>
  </si>
  <si>
    <t>Dessicant Dryer DDC 400 - 750 CFM</t>
  </si>
  <si>
    <t>Low Pressure Drop Filter</t>
  </si>
  <si>
    <t>Filter 0 -30 HP</t>
  </si>
  <si>
    <t>Filter 30-50 HP</t>
  </si>
  <si>
    <t>Filter 50-70 HP</t>
  </si>
  <si>
    <t>Filter 70-90 HP</t>
  </si>
  <si>
    <t>Filter 90-110 HP</t>
  </si>
  <si>
    <t>Food Service Equipment</t>
  </si>
  <si>
    <t>Oven</t>
  </si>
  <si>
    <t>ENERGY STAR Gas-Fired Convection Oven</t>
  </si>
  <si>
    <t>ENERGY STAR Gas-Fired Combination Oven</t>
  </si>
  <si>
    <t>ENERGY STAR Gas-Fired Rack Oven - Single</t>
  </si>
  <si>
    <t>ENERGY STAR Gas-Fired Rack Oven - Double</t>
  </si>
  <si>
    <t>Gas-Fired Conveyor Oven</t>
  </si>
  <si>
    <t>ENERGY STAR Electric-Fired Convection Oven - Full Size</t>
  </si>
  <si>
    <t>ENERGY STAR Electric-Fired Convection Oven - Half Size</t>
  </si>
  <si>
    <t>ENERGY STAR Electric-Fired Combination Oven</t>
  </si>
  <si>
    <t>Griddle</t>
  </si>
  <si>
    <t>ENERGY STAR Gas-Fired Griddles</t>
  </si>
  <si>
    <t>ENERGY STAR Electric-Fired Griddles</t>
  </si>
  <si>
    <t>Fryers</t>
  </si>
  <si>
    <t>ENERGY STAR Gas-Fired Large Vat Fryers</t>
  </si>
  <si>
    <t>ENERGY STAR Gas-Fired Standard Vat Fryers</t>
  </si>
  <si>
    <t>ENERGY STAR Electric-Fired Large Vat Fryers</t>
  </si>
  <si>
    <t>ENERGY STAR Electric-Fired Standard Vat Fryers</t>
  </si>
  <si>
    <t>Steam Cookers</t>
  </si>
  <si>
    <t>ENERGY STAR Gas-Fired Steam Cookers</t>
  </si>
  <si>
    <t>ENERGY STAR Electric-Fired Steam Cookers</t>
  </si>
  <si>
    <t>Hot Food Holding Cabinets</t>
  </si>
  <si>
    <t>ENERGY STAR Hot Food Holding Cabinets - Greater than 28 cubic feet</t>
  </si>
  <si>
    <t>ENERGY STAR Hot Food Holding Cabinets - Between 13 and 28 cubic feet</t>
  </si>
  <si>
    <t>ENERGY STAR Hot Food Holding Cabinets - Less than 13 cubic feet</t>
  </si>
  <si>
    <t>Dishwashers</t>
  </si>
  <si>
    <t>ENERGY STAR Dishwasher - High Temperature - Under Counter</t>
  </si>
  <si>
    <t>ENERGY STAR Dishwasher - High Temperature - Stationary Single Tank Door</t>
  </si>
  <si>
    <t>ENERGY STAR Dishwasher - High Temperature - Single Tank Conveyor</t>
  </si>
  <si>
    <t>ENERGY STAR Dishwasher - High Temperature - Multi-Tank Conveyor</t>
  </si>
  <si>
    <t>Demand Control Kitchen Ventilation</t>
  </si>
  <si>
    <t>Demand Control Kitchen Ventilation (up to 5000 CFM)</t>
  </si>
  <si>
    <t>Demand Control Kitchen Ventilation (5001-10,000 CFM)</t>
  </si>
  <si>
    <t>Demand Control Kitchen Ventilation (10,001-15,000 CFM CFM)</t>
  </si>
  <si>
    <t>HVAC</t>
  </si>
  <si>
    <t>Advanced Rooftop Unit Controls</t>
  </si>
  <si>
    <t>Advanced Rooftop Unit Controls - 3-&lt;5.4 ton RTU with Economizer</t>
  </si>
  <si>
    <t>Advanced Rooftop Unit Controls - 5.4-&lt;11.4 ton RTU with Economizer</t>
  </si>
  <si>
    <t xml:space="preserve">Advanced Rooftop Unit Controls - 20.0-63.3 ton with with Economizer </t>
  </si>
  <si>
    <t>Boilers and Heaters</t>
  </si>
  <si>
    <t>AHRI Certified HVAC Condensing Boilers</t>
  </si>
  <si>
    <t>Boilers and Heaters Controls</t>
  </si>
  <si>
    <t>Modulating Boiler Burner (per MBH Input)</t>
  </si>
  <si>
    <t>Boiler Vent Damper (per MBH Input)</t>
  </si>
  <si>
    <t>Condensing boiler - &lt;300,000 BTUH (per MBH Input)</t>
  </si>
  <si>
    <t>Condensing boiler - 300,001 to 2,500,000 BTUH (per MBH Input)</t>
  </si>
  <si>
    <t>Condensing boiler &gt; 2,500,000 BTUH</t>
  </si>
  <si>
    <t>Condensing Unit Heater up to 300 MBH</t>
  </si>
  <si>
    <t>High Efficiency Furnace &gt; 96% AFUE</t>
  </si>
  <si>
    <t>Chillers</t>
  </si>
  <si>
    <t>Air Cooled Chiller - 50 - 150 Tons</t>
  </si>
  <si>
    <t>Air Cooled Chiller &gt; 150 Tons</t>
  </si>
  <si>
    <t>Water Cooled, Postive Displacement - 50 - 75 Tons</t>
  </si>
  <si>
    <t>Water Cooled, Postive Displacement - 75 - 150 Tons</t>
  </si>
  <si>
    <t>Water Cooled, Postive Displacement - 150- 300 Tons</t>
  </si>
  <si>
    <t>Water Cooled, Centrifugal - 50 - 75 Tons</t>
  </si>
  <si>
    <t>Water Cooled, Centrifugal - 75 - 150 Tons</t>
  </si>
  <si>
    <t>Water Cooled, Centrifugal - 150- 300 Tons</t>
  </si>
  <si>
    <t>RTUs</t>
  </si>
  <si>
    <t>Split System or Single Package with Economizer  3.0 - 5.4 tons</t>
  </si>
  <si>
    <t>Split System or Single Package 20.0 - 63.3 Tons</t>
  </si>
  <si>
    <t>Air Source Heat Pump</t>
  </si>
  <si>
    <t>Split System or Single Package 3.0 - 5.4 Tons (per Ton) - All Electric Replacement</t>
  </si>
  <si>
    <t>Air Source Heat Pump or VRF System</t>
  </si>
  <si>
    <t>Split System or Single Package 5.4 - 11.25 Tons (per Ton) - All Electric Replacement</t>
  </si>
  <si>
    <t>Split System or Single Package 11.25 - 20.0 Tons (Per Ton) - All Electric Replacement</t>
  </si>
  <si>
    <t>Split System or Single Package &gt; 20 Tons (per Ton) - All Electric Replacement</t>
  </si>
  <si>
    <t>Make Up Air Unit</t>
  </si>
  <si>
    <t>Condensing Make-up Air Unit - Constant Speed - 1,500 - 14,000 CFM per 100 CFM</t>
  </si>
  <si>
    <t>Condensing Make-Up Air Unit - Two Speed or VFD Equipped  - 1,500 - 14,000 CFM per 100 CFM</t>
  </si>
  <si>
    <t>Heat Recovery Ventilators</t>
  </si>
  <si>
    <t>Energy  Recovery Ventilators</t>
  </si>
  <si>
    <t>Demand Control Ventilation</t>
  </si>
  <si>
    <t>Destratification Fans</t>
  </si>
  <si>
    <t>Pipe Insulation</t>
  </si>
  <si>
    <t>Pipe Insulation - Indoor</t>
  </si>
  <si>
    <t>Pipe Insulation - Outdoor</t>
  </si>
  <si>
    <t>Packaged Terminal Equipment</t>
  </si>
  <si>
    <t>Packaged Terminal Heat Pump</t>
  </si>
  <si>
    <t>Motors and Drives</t>
  </si>
  <si>
    <t>Premium Motors</t>
  </si>
  <si>
    <t>Premium Efficient Motors - 1 HP</t>
  </si>
  <si>
    <t>Premium Efficient Motors - 1.5 HP</t>
  </si>
  <si>
    <t>Premium Efficient Motors - 2 HP</t>
  </si>
  <si>
    <t>Premium Efficient Motors - 3 HP</t>
  </si>
  <si>
    <t>Premium Efficient Motors - 5 HP</t>
  </si>
  <si>
    <t>Premium Efficient Motors - 7.5 HP</t>
  </si>
  <si>
    <t>Premium Efficient Motors - 10 HP</t>
  </si>
  <si>
    <t>Premium Efficient Motors - 15 HP</t>
  </si>
  <si>
    <t>Premium Efficient Motors - 20 HP</t>
  </si>
  <si>
    <t>Premium Efficient Motors - 25 HP</t>
  </si>
  <si>
    <t>Premium Efficient Motors - 30 HP</t>
  </si>
  <si>
    <t>Premium Efficient Motors - 40 HP</t>
  </si>
  <si>
    <t>Premium Efficient Motors - 50 HP</t>
  </si>
  <si>
    <t>Premium Efficient Motors - 60 HP</t>
  </si>
  <si>
    <t>Premium Efficient Motors - 75 HP</t>
  </si>
  <si>
    <t>Premium Efficient Motors - 100 HP</t>
  </si>
  <si>
    <t>Premium Efficient Motors - 125 HP</t>
  </si>
  <si>
    <t>Premium Efficient Motors - 150 HP</t>
  </si>
  <si>
    <t>Premium Efficient Motors - 200 HP</t>
  </si>
  <si>
    <t>Premium Efficient Motors - 250 HP</t>
  </si>
  <si>
    <t>Premium Efficient Motors - 300 HP</t>
  </si>
  <si>
    <t>Premium Efficient Motors - 350 HP</t>
  </si>
  <si>
    <t>Premium Efficient Motors - 400 HP</t>
  </si>
  <si>
    <t>Premium Efficient Motors - 450 HP</t>
  </si>
  <si>
    <t>Premium Efficient Motors - 500 HP</t>
  </si>
  <si>
    <t>VFDs</t>
  </si>
  <si>
    <t>VFD for Fan - ON/OFF CONTROL</t>
  </si>
  <si>
    <t>VFD for Fan - INLET DAMPER CONTROL</t>
  </si>
  <si>
    <t>VFD for Fan - DISCHARGE DAMPER CONTROL</t>
  </si>
  <si>
    <t>VFD for Pump - Throttle Valve</t>
  </si>
  <si>
    <t>VFD for Pump - Recirculation</t>
  </si>
  <si>
    <t>Notched Belt</t>
  </si>
  <si>
    <t>Process Heating</t>
  </si>
  <si>
    <t>Steam Boilers</t>
  </si>
  <si>
    <t>Steam Trap</t>
  </si>
  <si>
    <t>Steam Trap Diameter 1/8"</t>
  </si>
  <si>
    <t>Steam Trap Diameter 1/4"</t>
  </si>
  <si>
    <t>Steam Trap Diameter 3/8"</t>
  </si>
  <si>
    <t>Steam Trap Diameter 1/2"</t>
  </si>
  <si>
    <t>Steam Trap Diameter 5/8"</t>
  </si>
  <si>
    <t>Steam Trap Diameter 3/4"</t>
  </si>
  <si>
    <t>Steam Trap Diameter 7/8"</t>
  </si>
  <si>
    <t>Steam Trap Diameter 1"</t>
  </si>
  <si>
    <t>Feedwater Economizer</t>
  </si>
  <si>
    <t>Conventional (Non-Condensing) Economizer - Up to 10,000 MBH</t>
  </si>
  <si>
    <t>Condensing Economizer - Up to 10,000 MBH</t>
  </si>
  <si>
    <t>Conventional (Non-Condensing) Economizer - Greater than 10,000 MBH</t>
  </si>
  <si>
    <t>Condensing Economizer - Greater than 10,000 MBH</t>
  </si>
  <si>
    <t>Steam Fittings and Pipe Insulations</t>
  </si>
  <si>
    <t>Steam Fittings and Pipe Insulation - Pipe Diameter &lt;1"</t>
  </si>
  <si>
    <t>Steam Fittings and Pipe Insulation  - PipeDiameter 1" - &lt;2"</t>
  </si>
  <si>
    <t>Steam Fittings and Pipe Insulation  - PipeDiameter 2" - &lt;4"</t>
  </si>
  <si>
    <t>Steam Fittings and Pipe Insulation- PipeDiameter 4" - &lt;6"</t>
  </si>
  <si>
    <t>Steam Fittings and Pipe Insulation - PipeDiameter 6" - &lt;8"</t>
  </si>
  <si>
    <t>Steam Fittings and Pipe Insulation - PipeDiameter 8" - &lt;12"</t>
  </si>
  <si>
    <t>Steam Fittings and Pipe Insulation - Pipe Diameter &gt;12"</t>
  </si>
  <si>
    <t>Anti-sweat Heater Controls</t>
  </si>
  <si>
    <t>Automatic Door Closer</t>
  </si>
  <si>
    <t>Automatic door closer for walk-in coolers and refrigerators</t>
  </si>
  <si>
    <t>Automatic door closer for walk-in freezers</t>
  </si>
  <si>
    <t>Evaporator Fan Control</t>
  </si>
  <si>
    <t>Night Covers</t>
  </si>
  <si>
    <t>Refrigerated case night covers - vertical case</t>
  </si>
  <si>
    <t>Refrigerated case night covers - horizontal case</t>
  </si>
  <si>
    <t>Strip Curtain for Walk-in Refrigerator</t>
  </si>
  <si>
    <t>Solar Heating</t>
  </si>
  <si>
    <t>Solar Pre-Heat of Air Intake</t>
  </si>
  <si>
    <t>Water Heating</t>
  </si>
  <si>
    <t>Condensing Storage Tank Water Heater</t>
  </si>
  <si>
    <t>Condensing Storage Tank Water Heater 75,000 BTU/h - 200,000 BTU/h</t>
  </si>
  <si>
    <t>Condensing Storage Tank Water Heater &gt; 200,000 BTU/h</t>
  </si>
  <si>
    <t>Condensing Tankless Water Heater</t>
  </si>
  <si>
    <t>Condensing Tankless Water Heater 75,000 BTU/h - 200,000 BTU/h</t>
  </si>
  <si>
    <t>Water Heater Jacket</t>
  </si>
  <si>
    <t>CHP</t>
  </si>
  <si>
    <t>Solar PV</t>
  </si>
  <si>
    <t>Solar PV - Under 15 kW</t>
  </si>
  <si>
    <t>Solar PV - 15 kW and Greater</t>
  </si>
  <si>
    <t>WER</t>
  </si>
  <si>
    <t>GSHP</t>
  </si>
  <si>
    <t>Lighting_Controls</t>
  </si>
  <si>
    <t>Agricultural_Lighting</t>
  </si>
  <si>
    <t>Building_Envelope_and_Windows</t>
  </si>
  <si>
    <t>Compressed_Air</t>
  </si>
  <si>
    <t>Food_Service_Equipment</t>
  </si>
  <si>
    <t>Motors_and_Drives</t>
  </si>
  <si>
    <t>Process_Heating</t>
  </si>
  <si>
    <t>Water_Heating</t>
  </si>
  <si>
    <t>Solar_PV</t>
  </si>
  <si>
    <t xml:space="preserve">Disclaimer: </t>
  </si>
  <si>
    <t>Instructions</t>
  </si>
  <si>
    <t>Before using the tool, please ensure the following information is avialable:</t>
  </si>
  <si>
    <t>Measure of interest *</t>
  </si>
  <si>
    <t>Model Name/Number **</t>
  </si>
  <si>
    <t>Product ID ***</t>
  </si>
  <si>
    <t>Equipment &amp; Material Cost</t>
  </si>
  <si>
    <t>Labour Costs</t>
  </si>
  <si>
    <t>Total Costs</t>
  </si>
  <si>
    <t xml:space="preserve">Please note that GST is not considered an elgiible expense. </t>
  </si>
  <si>
    <t>Unit</t>
  </si>
  <si>
    <t>per Unit</t>
  </si>
  <si>
    <t>Door Dock Seal - Compression</t>
  </si>
  <si>
    <t>per SQFT</t>
  </si>
  <si>
    <t>per MBH</t>
  </si>
  <si>
    <t>per Ton</t>
  </si>
  <si>
    <t>per ft</t>
  </si>
  <si>
    <t>per HP</t>
  </si>
  <si>
    <t>per Door</t>
  </si>
  <si>
    <t>per SQFT of Doorway</t>
  </si>
  <si>
    <t>per kW</t>
  </si>
  <si>
    <t>Unit quantity</t>
  </si>
  <si>
    <t>Capped at:</t>
  </si>
  <si>
    <t>Incentive Capped at ( based on per unit Cap)</t>
  </si>
  <si>
    <t>Incentive Value Unit</t>
  </si>
  <si>
    <t>Unit Quantity 
(ex. HP, Sq. Ft., MBH, CFM)</t>
  </si>
  <si>
    <t>Check DLC
(Lighting)</t>
  </si>
  <si>
    <t>About the Calculator</t>
  </si>
  <si>
    <t xml:space="preserve">The purpose of the Measure Incentive Calculator is to assit during the project design phase. The calculator is oriented towardss participants and contractors, and it is provided to determine the eligible incentive for a project based on the measures, quantities and costs. </t>
  </si>
  <si>
    <t xml:space="preserve">The incentive determined by the Measure Incentive Calculator is not official rather an estimate. Actual incentives are subject to projects, measure updates and company limits. </t>
  </si>
  <si>
    <t xml:space="preserve">The Calculator allows you to determine eligible incentive for up to 20 measrues. If the projects has fewer than 20 measure, leave the remaning fields empty. If the project has more than 20 measure, please determine the eligible incentive for the first 20 measures and save it in a seperate sheet before removing and entering the remaining measures. </t>
  </si>
  <si>
    <t>These Cells are for data input</t>
  </si>
  <si>
    <t xml:space="preserve">These Cells list information about the measure or list the calculated values. </t>
  </si>
  <si>
    <t>Measure Incentive Calculator 
Description</t>
  </si>
  <si>
    <t>This cell lists the calculated Eligible Incentive for the entered measure</t>
  </si>
  <si>
    <t>*     Please refer to the Measure List for all the eligible measures and eligibility criteria</t>
  </si>
  <si>
    <t xml:space="preserve">*** Similar to Model Name/Number, the Product ID is optional and this information will be useful during the 
        application submission process. 
        For Lighiting measures, the Product ID refers to the DLC ID. Once this ID is entered, the adjacent cell will provide a 
        link to verify the measure. This further assists in ensuring whether the measure is entered in the right category. For 
        other measures, the Product ID refers to Energy Star ID or AHRI Certified Reference Number. These IDs must be 
        looked up manually. </t>
  </si>
  <si>
    <t xml:space="preserve">**   This field is optional and it does not impact the incentive calculation. However, filling out the Model Name or 
        Number here wil be helpful during the application submission as some measures require this information. </t>
  </si>
  <si>
    <r>
      <rPr>
        <b/>
        <sz val="11"/>
        <color theme="1"/>
        <rFont val="Calibri"/>
        <family val="2"/>
        <scheme val="minor"/>
      </rPr>
      <t>Step 1</t>
    </r>
    <r>
      <rPr>
        <sz val="11"/>
        <color theme="1"/>
        <rFont val="Calibri"/>
        <family val="2"/>
        <scheme val="minor"/>
      </rPr>
      <t xml:space="preserve">: Select the broad </t>
    </r>
    <r>
      <rPr>
        <b/>
        <sz val="11"/>
        <color theme="1"/>
        <rFont val="Calibri"/>
        <family val="2"/>
        <scheme val="minor"/>
      </rPr>
      <t>Measure Category</t>
    </r>
    <r>
      <rPr>
        <sz val="11"/>
        <color theme="1"/>
        <rFont val="Calibri"/>
        <family val="2"/>
        <scheme val="minor"/>
      </rPr>
      <t xml:space="preserve"> in Column B</t>
    </r>
  </si>
  <si>
    <r>
      <rPr>
        <b/>
        <sz val="11"/>
        <color theme="1"/>
        <rFont val="Calibri"/>
        <family val="2"/>
        <scheme val="minor"/>
      </rPr>
      <t xml:space="preserve">Step 2: </t>
    </r>
    <r>
      <rPr>
        <sz val="11"/>
        <color theme="1"/>
        <rFont val="Calibri"/>
        <family val="2"/>
        <scheme val="minor"/>
      </rPr>
      <t xml:space="preserve">Select the </t>
    </r>
    <r>
      <rPr>
        <b/>
        <sz val="11"/>
        <color theme="1"/>
        <rFont val="Calibri"/>
        <family val="2"/>
        <scheme val="minor"/>
      </rPr>
      <t>Measure</t>
    </r>
    <r>
      <rPr>
        <sz val="11"/>
        <color theme="1"/>
        <rFont val="Calibri"/>
        <family val="2"/>
        <scheme val="minor"/>
      </rPr>
      <t xml:space="preserve"> in Column C</t>
    </r>
  </si>
  <si>
    <r>
      <rPr>
        <b/>
        <sz val="11"/>
        <color theme="1"/>
        <rFont val="Calibri"/>
        <family val="2"/>
        <scheme val="minor"/>
      </rPr>
      <t xml:space="preserve">Step 3: </t>
    </r>
    <r>
      <rPr>
        <sz val="11"/>
        <color theme="1"/>
        <rFont val="Calibri"/>
        <family val="2"/>
        <scheme val="minor"/>
      </rPr>
      <t xml:space="preserve">Enter the </t>
    </r>
    <r>
      <rPr>
        <b/>
        <sz val="11"/>
        <color theme="1"/>
        <rFont val="Calibri"/>
        <family val="2"/>
        <scheme val="minor"/>
      </rPr>
      <t>Model Name/Number</t>
    </r>
    <r>
      <rPr>
        <sz val="11"/>
        <color theme="1"/>
        <rFont val="Calibri"/>
        <family val="2"/>
        <scheme val="minor"/>
      </rPr>
      <t xml:space="preserve"> in Column D</t>
    </r>
  </si>
  <si>
    <r>
      <rPr>
        <b/>
        <sz val="11"/>
        <color theme="1"/>
        <rFont val="Calibri"/>
        <family val="2"/>
        <scheme val="minor"/>
      </rPr>
      <t xml:space="preserve">Step 4: </t>
    </r>
    <r>
      <rPr>
        <sz val="11"/>
        <color theme="1"/>
        <rFont val="Calibri"/>
        <family val="2"/>
        <scheme val="minor"/>
      </rPr>
      <t xml:space="preserve">Enter the </t>
    </r>
    <r>
      <rPr>
        <b/>
        <sz val="11"/>
        <color theme="1"/>
        <rFont val="Calibri"/>
        <family val="2"/>
        <scheme val="minor"/>
      </rPr>
      <t>Product ID</t>
    </r>
    <r>
      <rPr>
        <sz val="11"/>
        <color theme="1"/>
        <rFont val="Calibri"/>
        <family val="2"/>
        <scheme val="minor"/>
      </rPr>
      <t xml:space="preserve"> in Column E. For </t>
    </r>
    <r>
      <rPr>
        <b/>
        <sz val="11"/>
        <color theme="1"/>
        <rFont val="Calibri"/>
        <family val="2"/>
        <scheme val="minor"/>
      </rPr>
      <t xml:space="preserve">Lighting </t>
    </r>
    <r>
      <rPr>
        <sz val="11"/>
        <color theme="1"/>
        <rFont val="Calibri"/>
        <family val="2"/>
        <scheme val="minor"/>
      </rPr>
      <t xml:space="preserve">measures, please check if the chosen category is correct by clicking on the link in Column F. Please note, the link is only applicable to lighting measures and DLC IDs. For other measures, please ignore Column F. </t>
    </r>
  </si>
  <si>
    <r>
      <t xml:space="preserve">Step 5: </t>
    </r>
    <r>
      <rPr>
        <sz val="11"/>
        <color theme="1"/>
        <rFont val="Calibri"/>
        <family val="2"/>
        <scheme val="minor"/>
      </rPr>
      <t xml:space="preserve">Enter the </t>
    </r>
    <r>
      <rPr>
        <b/>
        <sz val="11"/>
        <color theme="1"/>
        <rFont val="Calibri"/>
        <family val="2"/>
        <scheme val="minor"/>
      </rPr>
      <t>Quantity</t>
    </r>
    <r>
      <rPr>
        <sz val="11"/>
        <color theme="1"/>
        <rFont val="Calibri"/>
        <family val="2"/>
        <scheme val="minor"/>
      </rPr>
      <t xml:space="preserve"> of measure in Column H.</t>
    </r>
  </si>
  <si>
    <r>
      <rPr>
        <b/>
        <sz val="11"/>
        <color theme="1"/>
        <rFont val="Calibri"/>
        <family val="2"/>
        <scheme val="minor"/>
      </rPr>
      <t xml:space="preserve">Step 7: </t>
    </r>
    <r>
      <rPr>
        <sz val="11"/>
        <color theme="1"/>
        <rFont val="Calibri"/>
        <family val="2"/>
        <scheme val="minor"/>
      </rPr>
      <t xml:space="preserve">Enter the </t>
    </r>
    <r>
      <rPr>
        <b/>
        <sz val="11"/>
        <color theme="1"/>
        <rFont val="Calibri"/>
        <family val="2"/>
        <scheme val="minor"/>
      </rPr>
      <t>Equipment &amp; Material Costs</t>
    </r>
    <r>
      <rPr>
        <sz val="11"/>
        <color theme="1"/>
        <rFont val="Calibri"/>
        <family val="2"/>
        <scheme val="minor"/>
      </rPr>
      <t xml:space="preserve">, </t>
    </r>
    <r>
      <rPr>
        <b/>
        <sz val="11"/>
        <color theme="1"/>
        <rFont val="Calibri"/>
        <family val="2"/>
        <scheme val="minor"/>
      </rPr>
      <t>Labour Costs</t>
    </r>
    <r>
      <rPr>
        <sz val="11"/>
        <color theme="1"/>
        <rFont val="Calibri"/>
        <family val="2"/>
        <scheme val="minor"/>
      </rPr>
      <t xml:space="preserve">, and </t>
    </r>
    <r>
      <rPr>
        <b/>
        <sz val="11"/>
        <color theme="1"/>
        <rFont val="Calibri"/>
        <family val="2"/>
        <scheme val="minor"/>
      </rPr>
      <t>Design Costs</t>
    </r>
    <r>
      <rPr>
        <sz val="11"/>
        <color theme="1"/>
        <rFont val="Calibri"/>
        <family val="2"/>
        <scheme val="minor"/>
      </rPr>
      <t xml:space="preserve"> in Columns M, N, and O respectively. </t>
    </r>
  </si>
  <si>
    <r>
      <t xml:space="preserve">               Note: Column G automatically lists the </t>
    </r>
    <r>
      <rPr>
        <b/>
        <sz val="11"/>
        <color theme="1"/>
        <rFont val="Calibri"/>
        <family val="2"/>
        <scheme val="minor"/>
      </rPr>
      <t xml:space="preserve">Maximum % of Eligible Expenses </t>
    </r>
    <r>
      <rPr>
        <sz val="11"/>
        <color theme="1"/>
        <rFont val="Calibri"/>
        <family val="2"/>
        <scheme val="minor"/>
      </rPr>
      <t xml:space="preserve">once the measrue is slected. 
                            This value can be find on the Measure List (see sample below). </t>
    </r>
  </si>
  <si>
    <r>
      <t xml:space="preserve">                              Similarly, Column I lists the </t>
    </r>
    <r>
      <rPr>
        <b/>
        <sz val="11"/>
        <color theme="1"/>
        <rFont val="Calibri"/>
        <family val="2"/>
        <scheme val="minor"/>
      </rPr>
      <t xml:space="preserve">Incentive Value ($) </t>
    </r>
    <r>
      <rPr>
        <sz val="11"/>
        <color theme="1"/>
        <rFont val="Calibri"/>
        <family val="2"/>
        <scheme val="minor"/>
      </rPr>
      <t>for the measure and Column J (</t>
    </r>
    <r>
      <rPr>
        <b/>
        <sz val="11"/>
        <color theme="1"/>
        <rFont val="Calibri"/>
        <family val="2"/>
        <scheme val="minor"/>
      </rPr>
      <t>Incentive Value Unit</t>
    </r>
    <r>
      <rPr>
        <sz val="11"/>
        <color theme="1"/>
        <rFont val="Calibri"/>
        <family val="2"/>
        <scheme val="minor"/>
      </rPr>
      <t xml:space="preserve">) states 
                              the what this incentive value is based on. In the sample below, the </t>
    </r>
    <r>
      <rPr>
        <b/>
        <sz val="11"/>
        <color theme="1"/>
        <rFont val="Calibri"/>
        <family val="2"/>
        <scheme val="minor"/>
      </rPr>
      <t xml:space="preserve">Incentive Value ($) </t>
    </r>
    <r>
      <rPr>
        <sz val="11"/>
        <color theme="1"/>
        <rFont val="Calibri"/>
        <family val="2"/>
        <scheme val="minor"/>
      </rPr>
      <t xml:space="preserve">is $125 and the  
</t>
    </r>
    <r>
      <rPr>
        <b/>
        <sz val="11"/>
        <color theme="1"/>
        <rFont val="Calibri"/>
        <family val="2"/>
        <scheme val="minor"/>
      </rPr>
      <t xml:space="preserve">                              Incentive Value Unit </t>
    </r>
    <r>
      <rPr>
        <sz val="11"/>
        <color theme="1"/>
        <rFont val="Calibri"/>
        <family val="2"/>
        <scheme val="minor"/>
      </rPr>
      <t xml:space="preserve">is per HP. Thus, the incentive is based on </t>
    </r>
    <r>
      <rPr>
        <b/>
        <sz val="11"/>
        <color theme="1"/>
        <rFont val="Calibri"/>
        <family val="2"/>
        <scheme val="minor"/>
      </rPr>
      <t>$125 per HP</t>
    </r>
    <r>
      <rPr>
        <sz val="11"/>
        <color theme="1"/>
        <rFont val="Calibri"/>
        <family val="2"/>
        <scheme val="minor"/>
      </rPr>
      <t xml:space="preserve">. </t>
    </r>
  </si>
  <si>
    <r>
      <t xml:space="preserve">                             Lastly, Column L will list the </t>
    </r>
    <r>
      <rPr>
        <b/>
        <sz val="11"/>
        <color theme="1"/>
        <rFont val="Calibri"/>
        <family val="2"/>
        <scheme val="minor"/>
      </rPr>
      <t>Incentive Capped at (based on per unit Cap)</t>
    </r>
    <r>
      <rPr>
        <sz val="11"/>
        <color theme="1"/>
        <rFont val="Calibri"/>
        <family val="2"/>
        <scheme val="minor"/>
      </rPr>
      <t>. For example, if two VFDs are 
                              applied for two 100 HP motors, then the incentive will be: 
                                             Incentive ($) = (Quantity) x (Unit Quanitty) x (Incentive Value)
                                                                         = (2) x (100 HP) x ($125/HP)
                                                                         = $25,000
                              However, the Eligible Incentive will be $12,500 due to the cap. 
                              For measures that are not capped, Column L will be blacked out automatically.</t>
    </r>
  </si>
  <si>
    <r>
      <t xml:space="preserve">Step 6: </t>
    </r>
    <r>
      <rPr>
        <sz val="11"/>
        <color theme="1"/>
        <rFont val="Calibri"/>
        <family val="2"/>
        <scheme val="minor"/>
      </rPr>
      <t xml:space="preserve">Enter the per </t>
    </r>
    <r>
      <rPr>
        <b/>
        <sz val="11"/>
        <color theme="1"/>
        <rFont val="Calibri"/>
        <family val="2"/>
        <scheme val="minor"/>
      </rPr>
      <t>Unit Quantity</t>
    </r>
    <r>
      <rPr>
        <sz val="11"/>
        <color theme="1"/>
        <rFont val="Calibri"/>
        <family val="2"/>
        <scheme val="minor"/>
      </rPr>
      <t xml:space="preserve"> in Column K.</t>
    </r>
    <r>
      <rPr>
        <b/>
        <sz val="11"/>
        <color theme="1"/>
        <rFont val="Calibri"/>
        <family val="2"/>
        <scheme val="minor"/>
      </rPr>
      <t xml:space="preserve"> </t>
    </r>
    <r>
      <rPr>
        <sz val="11"/>
        <color theme="1"/>
        <rFont val="Calibri"/>
        <family val="2"/>
        <scheme val="minor"/>
      </rPr>
      <t xml:space="preserve">This is applicable for measures for which incentive is based on per 
               MBH, per HP, per CFM etc. For measures that are based on per Unit basis, the cell in Column K will be blacked out 
               automatically and it requires no input. 
               For example, incentive for </t>
    </r>
    <r>
      <rPr>
        <b/>
        <sz val="11"/>
        <color theme="1"/>
        <rFont val="Calibri"/>
        <family val="2"/>
        <scheme val="minor"/>
      </rPr>
      <t xml:space="preserve">Lighting </t>
    </r>
    <r>
      <rPr>
        <sz val="11"/>
        <color theme="1"/>
        <rFont val="Calibri"/>
        <family val="2"/>
        <scheme val="minor"/>
      </rPr>
      <t xml:space="preserve">measures are based on per Unit. The incentive in this case will simply be:
                              Incentive ($) = (Quanity) x (Incentive Value)
               Whereas, for </t>
    </r>
    <r>
      <rPr>
        <b/>
        <sz val="11"/>
        <color theme="1"/>
        <rFont val="Calibri"/>
        <family val="2"/>
        <scheme val="minor"/>
      </rPr>
      <t>VFDs</t>
    </r>
    <r>
      <rPr>
        <sz val="11"/>
        <color theme="1"/>
        <rFont val="Calibri"/>
        <family val="2"/>
        <scheme val="minor"/>
      </rPr>
      <t xml:space="preserve">, the incentive is based on per HP. If two VFDs are applied for two 100 HP motors then the 
               incentive is:
                              Incenitve ($) = (Quantity) x (Unit Quantity) x (Incentive Value)
                                                         = (2) x (100 HP) x ($125/HP) 
                                                         = </t>
    </r>
    <r>
      <rPr>
        <b/>
        <sz val="11"/>
        <color theme="1"/>
        <rFont val="Calibri"/>
        <family val="2"/>
        <scheme val="minor"/>
      </rPr>
      <t>$25,000 but capped at $12,500</t>
    </r>
  </si>
  <si>
    <r>
      <rPr>
        <sz val="11"/>
        <color theme="1"/>
        <rFont val="Calibri"/>
        <family val="2"/>
        <scheme val="minor"/>
      </rPr>
      <t xml:space="preserve">Once all the information is filled out, the </t>
    </r>
    <r>
      <rPr>
        <b/>
        <sz val="11"/>
        <color theme="1"/>
        <rFont val="Calibri"/>
        <family val="2"/>
        <scheme val="minor"/>
      </rPr>
      <t>Incentive</t>
    </r>
    <r>
      <rPr>
        <sz val="11"/>
        <color theme="1"/>
        <rFont val="Calibri"/>
        <family val="2"/>
        <scheme val="minor"/>
      </rPr>
      <t xml:space="preserve"> will be calculated in Column S.</t>
    </r>
  </si>
  <si>
    <t>Important Tip</t>
  </si>
  <si>
    <t xml:space="preserve">Once all the measures of the project have been entered in and final incentive amount has been calculated, please save the file and use it duirng the application submission process. The information entered in the calculator will make the application submission process simple as the inputs are similar. This will result in a faster processing of the application. </t>
  </si>
  <si>
    <t>WER - 50% or greater Utilization Factor</t>
  </si>
  <si>
    <t>WER - 25% to 50% Utilization Factor</t>
  </si>
  <si>
    <t>CHP - 150 kW to 4 Mwe, System Efficiency ≥ 60%, Utilization Factor ≥ 85%</t>
  </si>
  <si>
    <t>CHP - Under 150 kW, System Efficiency ≥ 60%, Utilization Factor ≥ 65%</t>
  </si>
  <si>
    <t xml:space="preserve">Condensing Storage Tank Water Heater ≤ 75,000 BTU/h </t>
  </si>
  <si>
    <t>Condensing Tankless Water Heater &gt; 75,000 BTU/h</t>
  </si>
  <si>
    <t>Condensing Tankless Water Heater ≤ 75,000 BTU/h</t>
  </si>
  <si>
    <t>Strip Curtain for Walk-in Refrigerator / Freezer</t>
  </si>
  <si>
    <t>Evaporator Fan Control for Motors - coolers, refrigerators and freezers</t>
  </si>
  <si>
    <t>CHP - 150 kW to 4 Mwe, System Efficiency: 50% to less than 60%, Utilization Factor ≥ 75%</t>
  </si>
  <si>
    <t>CHP - Under 150 kW, System Efficiency: 50% to less than 60%, Utilization Factor ≥ 65%</t>
  </si>
  <si>
    <t>Steam Trap Diameter &gt; 1"</t>
  </si>
  <si>
    <t>Direct Contact Water Heater</t>
  </si>
  <si>
    <t>Notched Belt less than 6 feet</t>
  </si>
  <si>
    <t>Notched Belt 6 feet or more</t>
  </si>
  <si>
    <t>Advanced Rooftop Unit Controls - 11.25-&lt;20.0 ton RTU with Economizer</t>
  </si>
  <si>
    <t>Split System or Single Package with Economizer - 5.4 - 11.25 tons</t>
  </si>
  <si>
    <t>Split System or Single Package 11.25 - 20.0 Tons</t>
  </si>
  <si>
    <t>per CFM</t>
  </si>
  <si>
    <t>LED Agricultural Top Lighting Fixture - Linear - 600 umol/s to under 1,000 umol/s</t>
  </si>
  <si>
    <t>LED Agricultural Top Lighting Fixture - Linear - 1,000 umol/s to under 2,000 umol/s</t>
  </si>
  <si>
    <t>LED Agricultural Top Lighting Fixture - over 2,000 umol/s</t>
  </si>
  <si>
    <t>Exterior LED bi-level controls - less than or equal to 810W LED</t>
  </si>
  <si>
    <t xml:space="preserve">Measure Incentive Calculator
Beta Version - January 20, 2022 </t>
  </si>
  <si>
    <t xml:space="preserve">        The links for DLC Product Finder, Energy Star and AHRI are listed below.</t>
  </si>
  <si>
    <t>DLC Product Finder</t>
  </si>
  <si>
    <t>AHRI Directory</t>
  </si>
  <si>
    <r>
      <t xml:space="preserve">Please note that the </t>
    </r>
    <r>
      <rPr>
        <b/>
        <i/>
        <sz val="11"/>
        <color theme="1"/>
        <rFont val="Calibri"/>
        <family val="2"/>
        <scheme val="minor"/>
      </rPr>
      <t xml:space="preserve">Incentive </t>
    </r>
    <r>
      <rPr>
        <i/>
        <sz val="11"/>
        <color theme="1"/>
        <rFont val="Calibri"/>
        <family val="2"/>
        <scheme val="minor"/>
      </rPr>
      <t xml:space="preserve">is the minimum of two values determined in Columns Q and R. Column T will automatically list what the final eligible </t>
    </r>
    <r>
      <rPr>
        <b/>
        <i/>
        <sz val="11"/>
        <color theme="1"/>
        <rFont val="Calibri"/>
        <family val="2"/>
        <scheme val="minor"/>
      </rPr>
      <t xml:space="preserve">Incentive </t>
    </r>
    <r>
      <rPr>
        <i/>
        <sz val="11"/>
        <color theme="1"/>
        <rFont val="Calibri"/>
        <family val="2"/>
        <scheme val="minor"/>
      </rPr>
      <t>is based on.</t>
    </r>
  </si>
  <si>
    <r>
      <t xml:space="preserve">                             For example, consider the following two cases. 
                             </t>
    </r>
    <r>
      <rPr>
        <b/>
        <u/>
        <sz val="11"/>
        <color theme="1"/>
        <rFont val="Calibri"/>
        <family val="2"/>
        <scheme val="minor"/>
      </rPr>
      <t>CASE 1</t>
    </r>
    <r>
      <rPr>
        <sz val="11"/>
        <color theme="1"/>
        <rFont val="Calibri"/>
        <family val="2"/>
        <scheme val="minor"/>
      </rPr>
      <t xml:space="preserve">
                             One VFD is applied for one 20 HP motor and the cost of the VFD is $4,000, then the incentive is 
                             determinded as below: 
                             Incentive based on measure = (Quantity) x (Unit Quantity) x (Incentive Value)
                                                                                        = (1) x (20 HP) x ($125)
                                                                                        = $2,500
                             Incentive based on cost = (Total Project Cost) x (Maximum % of Eligible Incentive)
                                                                              = ($4,000) x (50%)
                                                                              = $2,000
                             In this case, the incentive is </t>
    </r>
    <r>
      <rPr>
        <b/>
        <sz val="11"/>
        <color theme="1"/>
        <rFont val="Calibri"/>
        <family val="2"/>
        <scheme val="minor"/>
      </rPr>
      <t xml:space="preserve">Cost Driven </t>
    </r>
    <r>
      <rPr>
        <sz val="11"/>
        <color theme="1"/>
        <rFont val="Calibri"/>
        <family val="2"/>
        <scheme val="minor"/>
      </rPr>
      <t xml:space="preserve">and eligible incentive amount is </t>
    </r>
    <r>
      <rPr>
        <b/>
        <sz val="11"/>
        <color theme="1"/>
        <rFont val="Calibri"/>
        <family val="2"/>
        <scheme val="minor"/>
      </rPr>
      <t>$2,000</t>
    </r>
    <r>
      <rPr>
        <sz val="11"/>
        <color theme="1"/>
        <rFont val="Calibri"/>
        <family val="2"/>
        <scheme val="minor"/>
      </rPr>
      <t xml:space="preserve">. </t>
    </r>
  </si>
  <si>
    <r>
      <t xml:space="preserve">                             </t>
    </r>
    <r>
      <rPr>
        <b/>
        <u/>
        <sz val="11"/>
        <color theme="1"/>
        <rFont val="Calibri"/>
        <family val="2"/>
        <scheme val="minor"/>
      </rPr>
      <t>CASE 2</t>
    </r>
    <r>
      <rPr>
        <sz val="11"/>
        <color theme="1"/>
        <rFont val="Calibri"/>
        <family val="2"/>
        <scheme val="minor"/>
      </rPr>
      <t xml:space="preserve">
                             One VFD is applied for one 10 HP motor and the cost of the VFD is $3,000, then the incentive is 
                             determinded as below: 
                             Incentive based on measure = (Quantity) x (Unit Quantity) x (Incentive Value)
                                                                                        = (1) x (10 HP) x ($125)
                                                                                        = $1,250
                             Incentive based on cost = (Total Project Cost) x (Maximum % of Eligible Incentive)
                                                                              = ($3,000) x (50%)
                                                                              = $1,500
                             In this case, the incentive is </t>
    </r>
    <r>
      <rPr>
        <b/>
        <sz val="11"/>
        <color theme="1"/>
        <rFont val="Calibri"/>
        <family val="2"/>
        <scheme val="minor"/>
      </rPr>
      <t xml:space="preserve">Measure Driven </t>
    </r>
    <r>
      <rPr>
        <sz val="11"/>
        <color theme="1"/>
        <rFont val="Calibri"/>
        <family val="2"/>
        <scheme val="minor"/>
      </rPr>
      <t xml:space="preserve">and the incentive amount is </t>
    </r>
    <r>
      <rPr>
        <b/>
        <sz val="11"/>
        <color theme="1"/>
        <rFont val="Calibri"/>
        <family val="2"/>
        <scheme val="minor"/>
      </rPr>
      <t>$1,250</t>
    </r>
    <r>
      <rPr>
        <sz val="11"/>
        <color theme="1"/>
        <rFont val="Calibri"/>
        <family val="2"/>
        <scheme val="minor"/>
      </rPr>
      <t xml:space="preserve">. </t>
    </r>
  </si>
  <si>
    <t xml:space="preserve">Energy Star Product Finder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</si>
</sst>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44" formatCode="_-&quot;$&quot;* #,##0.00_-;\-&quot;$&quot;* #,##0.00_-;_-&quot;$&quot;* &quot;-&quot;??_-;_-@_-"/>
  </numFmts>
  <fonts count="19" x14ac:knownFonts="1">
    <font>
      <sz val="11"/>
      <color theme="1"/>
      <name val="Calibri"/>
      <family val="2"/>
      <scheme val="minor"/>
    </font>
    <font>
      <sz val="11"/>
      <name val="Calibri"/>
      <family val="2"/>
    </font>
    <font>
      <sz val="11"/>
      <color theme="1"/>
      <name val="Calibri"/>
      <family val="2"/>
    </font>
    <font>
      <sz val="11"/>
      <name val="Calibri"/>
      <family val="2"/>
      <scheme val="minor"/>
    </font>
    <font>
      <sz val="11"/>
      <color theme="1"/>
      <name val="Calibri"/>
      <family val="2"/>
      <scheme val="minor"/>
    </font>
    <font>
      <sz val="11"/>
      <color rgb="FF000000"/>
      <name val="Calibri"/>
      <family val="2"/>
      <scheme val="minor"/>
    </font>
    <font>
      <sz val="11"/>
      <color theme="0"/>
      <name val="Calibri"/>
      <family val="2"/>
    </font>
    <font>
      <b/>
      <sz val="11"/>
      <color theme="0"/>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
      <b/>
      <u/>
      <sz val="11"/>
      <color theme="1"/>
      <name val="Calibri"/>
      <family val="2"/>
      <scheme val="minor"/>
    </font>
    <font>
      <sz val="10"/>
      <color rgb="FF000000"/>
      <name val="Arial"/>
      <family val="2"/>
    </font>
    <font>
      <sz val="10"/>
      <color theme="1"/>
      <name val="Arial"/>
      <family val="2"/>
    </font>
    <font>
      <sz val="18"/>
      <color theme="1"/>
      <name val="Calibri"/>
      <family val="2"/>
      <scheme val="minor"/>
    </font>
    <font>
      <b/>
      <sz val="18"/>
      <color theme="1"/>
      <name val="Calibri"/>
      <family val="2"/>
      <scheme val="minor"/>
    </font>
    <font>
      <sz val="14"/>
      <color theme="1"/>
      <name val="Calibri"/>
      <family val="2"/>
      <scheme val="minor"/>
    </font>
    <font>
      <i/>
      <sz val="11"/>
      <color theme="1"/>
      <name val="Calibri"/>
      <family val="2"/>
      <scheme val="minor"/>
    </font>
    <font>
      <b/>
      <i/>
      <sz val="11"/>
      <color theme="1"/>
      <name val="Calibri"/>
      <family val="2"/>
      <scheme val="minor"/>
    </font>
  </fonts>
  <fills count="15">
    <fill>
      <patternFill patternType="none"/>
    </fill>
    <fill>
      <patternFill patternType="gray125"/>
    </fill>
    <fill>
      <patternFill patternType="solid">
        <fgColor rgb="FF0070C0"/>
        <bgColor indexed="64"/>
      </patternFill>
    </fill>
    <fill>
      <patternFill patternType="solid">
        <fgColor rgb="FFFF0000"/>
        <bgColor indexed="64"/>
      </patternFill>
    </fill>
    <fill>
      <patternFill patternType="solid">
        <fgColor rgb="FF92D050"/>
        <bgColor indexed="64"/>
      </patternFill>
    </fill>
    <fill>
      <patternFill patternType="solid">
        <fgColor theme="7" tint="0.59999389629810485"/>
        <bgColor indexed="64"/>
      </patternFill>
    </fill>
    <fill>
      <patternFill patternType="solid">
        <fgColor rgb="FFD9E1F2"/>
        <bgColor indexed="64"/>
      </patternFill>
    </fill>
    <fill>
      <patternFill patternType="solid">
        <fgColor theme="4" tint="0.79998168889431442"/>
        <bgColor theme="4" tint="0.79998168889431442"/>
      </patternFill>
    </fill>
    <fill>
      <patternFill patternType="solid">
        <fgColor rgb="FFFFFFFF"/>
        <bgColor rgb="FFFFFFFF"/>
      </patternFill>
    </fill>
    <fill>
      <patternFill patternType="solid">
        <fgColor theme="9" tint="-0.499984740745262"/>
        <bgColor indexed="64"/>
      </patternFill>
    </fill>
    <fill>
      <patternFill patternType="solid">
        <fgColor rgb="FFFFFFBD"/>
        <bgColor indexed="64"/>
      </patternFill>
    </fill>
    <fill>
      <patternFill patternType="solid">
        <fgColor theme="0" tint="-0.14999847407452621"/>
        <bgColor indexed="64"/>
      </patternFill>
    </fill>
    <fill>
      <patternFill patternType="solid">
        <fgColor rgb="FF7030A0"/>
        <bgColor indexed="64"/>
      </patternFill>
    </fill>
    <fill>
      <patternFill patternType="solid">
        <fgColor rgb="FFFFFF00"/>
        <bgColor indexed="64"/>
      </patternFill>
    </fill>
    <fill>
      <patternFill patternType="solid">
        <fgColor theme="5" tint="0.59999389629810485"/>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style="thin">
        <color theme="9" tint="-0.499984740745262"/>
      </right>
      <top/>
      <bottom style="thin">
        <color theme="9" tint="-0.499984740745262"/>
      </bottom>
      <diagonal/>
    </border>
    <border>
      <left/>
      <right/>
      <top/>
      <bottom style="thin">
        <color theme="0" tint="-0.14999847407452621"/>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right style="thin">
        <color rgb="FF000000"/>
      </right>
      <top style="thin">
        <color indexed="64"/>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right/>
      <top style="thin">
        <color indexed="64"/>
      </top>
      <bottom style="thin">
        <color indexed="64"/>
      </bottom>
      <diagonal/>
    </border>
    <border>
      <left/>
      <right/>
      <top/>
      <bottom style="thin">
        <color rgb="FF000000"/>
      </bottom>
      <diagonal/>
    </border>
    <border>
      <left/>
      <right/>
      <top style="thin">
        <color theme="0" tint="-0.14999847407452621"/>
      </top>
      <bottom/>
      <diagonal/>
    </border>
    <border>
      <left/>
      <right/>
      <top/>
      <bottom style="thin">
        <color indexed="64"/>
      </bottom>
      <diagonal/>
    </border>
    <border>
      <left style="thin">
        <color theme="0" tint="-0.14999847407452621"/>
      </left>
      <right style="thin">
        <color theme="0" tint="-0.14999847407452621"/>
      </right>
      <top style="medium">
        <color indexed="64"/>
      </top>
      <bottom style="thin">
        <color theme="0" tint="-0.14999847407452621"/>
      </bottom>
      <diagonal/>
    </border>
    <border>
      <left style="medium">
        <color indexed="64"/>
      </left>
      <right style="thin">
        <color theme="0" tint="-0.14999847407452621"/>
      </right>
      <top style="medium">
        <color indexed="64"/>
      </top>
      <bottom style="thin">
        <color theme="0" tint="-0.14999847407452621"/>
      </bottom>
      <diagonal/>
    </border>
    <border>
      <left style="thin">
        <color theme="0" tint="-0.14999847407452621"/>
      </left>
      <right style="medium">
        <color indexed="64"/>
      </right>
      <top style="medium">
        <color indexed="64"/>
      </top>
      <bottom style="thin">
        <color theme="0" tint="-0.14999847407452621"/>
      </bottom>
      <diagonal/>
    </border>
    <border>
      <left style="medium">
        <color indexed="64"/>
      </left>
      <right style="thin">
        <color theme="9" tint="-0.499984740745262"/>
      </right>
      <top/>
      <bottom style="thin">
        <color theme="9" tint="-0.499984740745262"/>
      </bottom>
      <diagonal/>
    </border>
    <border>
      <left style="thin">
        <color theme="9" tint="-0.499984740745262"/>
      </left>
      <right style="medium">
        <color indexed="64"/>
      </right>
      <top/>
      <bottom style="thin">
        <color theme="9" tint="-0.499984740745262"/>
      </bottom>
      <diagonal/>
    </border>
    <border>
      <left style="medium">
        <color indexed="64"/>
      </left>
      <right style="thin">
        <color theme="9" tint="-0.499984740745262"/>
      </right>
      <top style="thin">
        <color theme="9" tint="-0.499984740745262"/>
      </top>
      <bottom style="thin">
        <color theme="9" tint="-0.499984740745262"/>
      </bottom>
      <diagonal/>
    </border>
    <border>
      <left style="medium">
        <color indexed="64"/>
      </left>
      <right style="thin">
        <color theme="9" tint="-0.499984740745262"/>
      </right>
      <top style="thin">
        <color theme="9" tint="-0.499984740745262"/>
      </top>
      <bottom style="medium">
        <color indexed="64"/>
      </bottom>
      <diagonal/>
    </border>
    <border>
      <left style="thin">
        <color theme="9" tint="-0.499984740745262"/>
      </left>
      <right style="thin">
        <color theme="9" tint="-0.499984740745262"/>
      </right>
      <top style="thin">
        <color theme="9" tint="-0.499984740745262"/>
      </top>
      <bottom style="medium">
        <color indexed="64"/>
      </bottom>
      <diagonal/>
    </border>
    <border>
      <left style="thin">
        <color theme="9" tint="-0.499984740745262"/>
      </left>
      <right style="medium">
        <color indexed="64"/>
      </right>
      <top style="thin">
        <color theme="9" tint="-0.499984740745262"/>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theme="9" tint="-0.499984740745262"/>
      </top>
      <bottom style="thin">
        <color theme="9" tint="-0.499984740745262"/>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9" fontId="4" fillId="0" borderId="0" applyFont="0" applyFill="0" applyBorder="0" applyAlignment="0" applyProtection="0"/>
    <xf numFmtId="44" fontId="4" fillId="0" borderId="0" applyFont="0" applyFill="0" applyBorder="0" applyAlignment="0" applyProtection="0"/>
    <xf numFmtId="0" fontId="5" fillId="0" borderId="0"/>
    <xf numFmtId="0" fontId="4" fillId="0" borderId="0"/>
    <xf numFmtId="0" fontId="9" fillId="0" borderId="0" applyNumberFormat="0" applyFill="0" applyBorder="0" applyAlignment="0" applyProtection="0"/>
  </cellStyleXfs>
  <cellXfs count="227">
    <xf numFmtId="0" fontId="0" fillId="0" borderId="0" xfId="0"/>
    <xf numFmtId="0" fontId="6" fillId="2" borderId="0" xfId="0" applyFont="1" applyFill="1" applyAlignment="1">
      <alignment horizontal="center" vertical="top"/>
    </xf>
    <xf numFmtId="0" fontId="6" fillId="3" borderId="0" xfId="0" applyFont="1" applyFill="1" applyAlignment="1">
      <alignment horizontal="center" vertical="top"/>
    </xf>
    <xf numFmtId="0" fontId="2" fillId="0" borderId="0" xfId="0" applyFont="1" applyAlignment="1">
      <alignment horizontal="left"/>
    </xf>
    <xf numFmtId="0" fontId="0" fillId="0" borderId="1" xfId="0" applyBorder="1"/>
    <xf numFmtId="0" fontId="6" fillId="3" borderId="0" xfId="0" applyFont="1" applyFill="1" applyAlignment="1">
      <alignment horizontal="center"/>
    </xf>
    <xf numFmtId="0" fontId="2" fillId="0" borderId="0" xfId="0" applyFont="1"/>
    <xf numFmtId="0" fontId="1" fillId="0" borderId="0" xfId="0" applyFont="1"/>
    <xf numFmtId="0" fontId="0" fillId="0" borderId="0" xfId="0" applyAlignment="1">
      <alignment horizontal="center" vertical="center"/>
    </xf>
    <xf numFmtId="0" fontId="0" fillId="0" borderId="1" xfId="0" applyBorder="1" applyAlignment="1">
      <alignment wrapText="1"/>
    </xf>
    <xf numFmtId="0" fontId="0" fillId="0" borderId="0" xfId="0" applyAlignment="1">
      <alignment wrapText="1"/>
    </xf>
    <xf numFmtId="0" fontId="8" fillId="0" borderId="1" xfId="0" applyFont="1" applyBorder="1"/>
    <xf numFmtId="0" fontId="8" fillId="0" borderId="4" xfId="0" applyFont="1" applyBorder="1"/>
    <xf numFmtId="8" fontId="0" fillId="0" borderId="1" xfId="0" applyNumberFormat="1" applyBorder="1"/>
    <xf numFmtId="6" fontId="0" fillId="0" borderId="4" xfId="0" applyNumberFormat="1" applyBorder="1"/>
    <xf numFmtId="6" fontId="0" fillId="0" borderId="1" xfId="0" applyNumberFormat="1" applyBorder="1"/>
    <xf numFmtId="8" fontId="0" fillId="0" borderId="4" xfId="0" applyNumberFormat="1" applyBorder="1"/>
    <xf numFmtId="0" fontId="0" fillId="0" borderId="0" xfId="0" applyAlignment="1">
      <alignment vertical="center"/>
    </xf>
    <xf numFmtId="0" fontId="0" fillId="0" borderId="5" xfId="0" applyBorder="1"/>
    <xf numFmtId="0" fontId="0" fillId="0" borderId="6" xfId="0" applyBorder="1"/>
    <xf numFmtId="0" fontId="0" fillId="0" borderId="0" xfId="0" applyAlignment="1">
      <alignment vertical="top"/>
    </xf>
    <xf numFmtId="0" fontId="8" fillId="0" borderId="0" xfId="0" applyFont="1" applyAlignment="1">
      <alignment wrapText="1"/>
    </xf>
    <xf numFmtId="44" fontId="0" fillId="0" borderId="0" xfId="0" applyNumberFormat="1"/>
    <xf numFmtId="0" fontId="8" fillId="0" borderId="0" xfId="0" applyFont="1"/>
    <xf numFmtId="0" fontId="10" fillId="0" borderId="0" xfId="0" applyFont="1" applyAlignment="1">
      <alignment horizontal="right"/>
    </xf>
    <xf numFmtId="0" fontId="10" fillId="0" borderId="0" xfId="0" applyFont="1" applyAlignment="1">
      <alignment horizontal="right" vertical="top"/>
    </xf>
    <xf numFmtId="0" fontId="0" fillId="0" borderId="0" xfId="0" applyAlignment="1">
      <alignment horizontal="left" vertical="top"/>
    </xf>
    <xf numFmtId="0" fontId="10" fillId="0" borderId="0" xfId="0" applyFont="1" applyAlignment="1">
      <alignment horizontal="left" vertical="top"/>
    </xf>
    <xf numFmtId="0" fontId="0" fillId="0" borderId="0" xfId="0" applyAlignment="1">
      <alignment horizontal="left" vertical="top" wrapText="1"/>
    </xf>
    <xf numFmtId="0" fontId="10" fillId="0" borderId="0" xfId="0" applyFont="1" applyAlignment="1">
      <alignment horizontal="left" vertical="top" wrapText="1"/>
    </xf>
    <xf numFmtId="0" fontId="5" fillId="0" borderId="7" xfId="0" applyFont="1" applyBorder="1"/>
    <xf numFmtId="0" fontId="0" fillId="0" borderId="7" xfId="0" applyBorder="1"/>
    <xf numFmtId="0" fontId="11" fillId="6" borderId="7" xfId="0" applyFont="1" applyFill="1" applyBorder="1"/>
    <xf numFmtId="0" fontId="11" fillId="6" borderId="8" xfId="0" applyFont="1" applyFill="1" applyBorder="1"/>
    <xf numFmtId="0" fontId="11" fillId="6" borderId="7" xfId="0" applyFont="1" applyFill="1" applyBorder="1" applyAlignment="1">
      <alignment horizontal="center"/>
    </xf>
    <xf numFmtId="0" fontId="11" fillId="6" borderId="8" xfId="0" applyFont="1" applyFill="1" applyBorder="1" applyAlignment="1">
      <alignment horizontal="center"/>
    </xf>
    <xf numFmtId="0" fontId="6" fillId="2" borderId="0" xfId="0" applyFont="1" applyFill="1" applyAlignment="1">
      <alignment horizontal="left" vertical="top"/>
    </xf>
    <xf numFmtId="0" fontId="6" fillId="2" borderId="0" xfId="0" applyFont="1" applyFill="1" applyAlignment="1">
      <alignment vertical="top"/>
    </xf>
    <xf numFmtId="0" fontId="1" fillId="7" borderId="2" xfId="0" applyFont="1" applyFill="1" applyBorder="1" applyAlignment="1">
      <alignment horizontal="right"/>
    </xf>
    <xf numFmtId="0" fontId="1" fillId="0" borderId="3" xfId="0" applyFont="1" applyBorder="1" applyAlignment="1">
      <alignment horizontal="right"/>
    </xf>
    <xf numFmtId="0" fontId="3" fillId="0" borderId="3" xfId="0" applyFont="1" applyBorder="1" applyAlignment="1">
      <alignment horizontal="right"/>
    </xf>
    <xf numFmtId="0" fontId="1" fillId="7" borderId="3" xfId="0" applyFont="1" applyFill="1" applyBorder="1" applyAlignment="1">
      <alignment horizontal="right"/>
    </xf>
    <xf numFmtId="0" fontId="1" fillId="7" borderId="3" xfId="0" applyFont="1" applyFill="1" applyBorder="1" applyAlignment="1">
      <alignment horizontal="left"/>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2" fontId="12" fillId="0" borderId="10" xfId="0" applyNumberFormat="1" applyFont="1" applyBorder="1" applyAlignment="1">
      <alignment horizontal="left" vertical="top" wrapText="1"/>
    </xf>
    <xf numFmtId="2" fontId="12" fillId="0" borderId="9" xfId="0" applyNumberFormat="1" applyFont="1" applyBorder="1" applyAlignment="1">
      <alignment horizontal="left" vertical="top" wrapText="1"/>
    </xf>
    <xf numFmtId="2" fontId="12" fillId="8" borderId="10" xfId="0" applyNumberFormat="1" applyFont="1" applyFill="1" applyBorder="1" applyAlignment="1">
      <alignment horizontal="left" vertical="top" wrapText="1"/>
    </xf>
    <xf numFmtId="0" fontId="13" fillId="0" borderId="10" xfId="0" applyFont="1" applyBorder="1" applyAlignment="1">
      <alignment horizontal="left" vertical="top" wrapText="1"/>
    </xf>
    <xf numFmtId="0" fontId="0" fillId="10" borderId="13" xfId="0" applyFill="1" applyBorder="1" applyProtection="1">
      <protection locked="0"/>
    </xf>
    <xf numFmtId="44" fontId="0" fillId="10" borderId="13" xfId="2" applyFont="1" applyFill="1" applyBorder="1" applyProtection="1">
      <protection locked="0"/>
    </xf>
    <xf numFmtId="0" fontId="0" fillId="10" borderId="12" xfId="0" applyFill="1" applyBorder="1" applyProtection="1">
      <protection locked="0"/>
    </xf>
    <xf numFmtId="44" fontId="0" fillId="10" borderId="12" xfId="2" applyFont="1" applyFill="1" applyBorder="1" applyProtection="1">
      <protection locked="0"/>
    </xf>
    <xf numFmtId="9" fontId="0" fillId="0" borderId="13" xfId="1" applyFont="1" applyFill="1" applyBorder="1" applyProtection="1"/>
    <xf numFmtId="44" fontId="0" fillId="0" borderId="13" xfId="2" applyFont="1" applyFill="1" applyBorder="1" applyProtection="1"/>
    <xf numFmtId="9" fontId="0" fillId="0" borderId="12" xfId="1" applyFont="1" applyFill="1" applyBorder="1" applyProtection="1"/>
    <xf numFmtId="44" fontId="0" fillId="0" borderId="12" xfId="2" applyFont="1" applyFill="1" applyBorder="1" applyProtection="1"/>
    <xf numFmtId="0" fontId="0" fillId="10" borderId="13" xfId="0" applyFill="1" applyBorder="1" applyAlignment="1" applyProtection="1">
      <alignment horizontal="left" vertical="top" wrapText="1"/>
      <protection locked="0"/>
    </xf>
    <xf numFmtId="0" fontId="0" fillId="10" borderId="13" xfId="0" applyFill="1" applyBorder="1" applyAlignment="1" applyProtection="1">
      <alignment vertical="top" wrapText="1"/>
      <protection locked="0"/>
    </xf>
    <xf numFmtId="0" fontId="0" fillId="10" borderId="12" xfId="0" applyFill="1" applyBorder="1" applyAlignment="1" applyProtection="1">
      <alignment horizontal="left" vertical="top" wrapText="1"/>
      <protection locked="0"/>
    </xf>
    <xf numFmtId="0" fontId="0" fillId="10" borderId="12" xfId="0" applyFill="1" applyBorder="1" applyAlignment="1" applyProtection="1">
      <alignment vertical="top" wrapText="1"/>
      <protection locked="0"/>
    </xf>
    <xf numFmtId="0" fontId="0" fillId="0" borderId="13"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11" borderId="14" xfId="0" applyFill="1" applyBorder="1" applyAlignment="1">
      <alignment horizontal="left" vertical="top"/>
    </xf>
    <xf numFmtId="0" fontId="0" fillId="11" borderId="0" xfId="0" applyFill="1"/>
    <xf numFmtId="0" fontId="8" fillId="11" borderId="0" xfId="0" applyFont="1" applyFill="1"/>
    <xf numFmtId="0" fontId="10" fillId="0" borderId="0" xfId="0" applyFont="1"/>
    <xf numFmtId="44" fontId="10" fillId="0" borderId="0" xfId="2" applyFont="1" applyFill="1" applyBorder="1"/>
    <xf numFmtId="44" fontId="10" fillId="0" borderId="0" xfId="0" applyNumberFormat="1" applyFont="1"/>
    <xf numFmtId="0" fontId="12" fillId="0" borderId="0" xfId="0" applyFont="1" applyAlignment="1">
      <alignment horizontal="left" vertical="top" wrapText="1"/>
    </xf>
    <xf numFmtId="2" fontId="12" fillId="0" borderId="0" xfId="0" applyNumberFormat="1" applyFont="1" applyAlignment="1">
      <alignment horizontal="left" vertical="top" wrapText="1"/>
    </xf>
    <xf numFmtId="0" fontId="12" fillId="0" borderId="15" xfId="0" applyFont="1" applyBorder="1" applyAlignment="1">
      <alignment horizontal="left" vertical="top" wrapText="1"/>
    </xf>
    <xf numFmtId="0" fontId="12" fillId="0" borderId="16" xfId="0" applyFont="1" applyBorder="1" applyAlignment="1">
      <alignment horizontal="left" vertical="top" wrapText="1"/>
    </xf>
    <xf numFmtId="0" fontId="12" fillId="0" borderId="17" xfId="0" applyFont="1" applyBorder="1" applyAlignment="1">
      <alignment horizontal="left" vertical="top" wrapText="1"/>
    </xf>
    <xf numFmtId="0" fontId="12" fillId="0" borderId="18" xfId="0" applyFont="1" applyBorder="1" applyAlignment="1">
      <alignment horizontal="left" vertical="top" wrapText="1"/>
    </xf>
    <xf numFmtId="2" fontId="12" fillId="0" borderId="17" xfId="0" applyNumberFormat="1" applyFont="1" applyBorder="1" applyAlignment="1">
      <alignment horizontal="left" vertical="top" wrapText="1"/>
    </xf>
    <xf numFmtId="2" fontId="12" fillId="0" borderId="18" xfId="0" applyNumberFormat="1" applyFont="1" applyBorder="1" applyAlignment="1">
      <alignment horizontal="left" vertical="top" wrapText="1"/>
    </xf>
    <xf numFmtId="0" fontId="12" fillId="0" borderId="19" xfId="0" applyFont="1" applyBorder="1" applyAlignment="1">
      <alignment horizontal="left" vertical="top" wrapText="1"/>
    </xf>
    <xf numFmtId="0" fontId="12" fillId="0" borderId="20" xfId="0" applyFont="1" applyBorder="1" applyAlignment="1">
      <alignment horizontal="left" vertical="top" wrapText="1"/>
    </xf>
    <xf numFmtId="2" fontId="12" fillId="0" borderId="21" xfId="0" applyNumberFormat="1" applyFont="1" applyBorder="1" applyAlignment="1">
      <alignment horizontal="left" vertical="top" wrapText="1"/>
    </xf>
    <xf numFmtId="2" fontId="12" fillId="0" borderId="22" xfId="0" applyNumberFormat="1" applyFont="1" applyBorder="1" applyAlignment="1">
      <alignment horizontal="left" vertical="top" wrapText="1"/>
    </xf>
    <xf numFmtId="0" fontId="12" fillId="0" borderId="22" xfId="0" applyFont="1" applyBorder="1" applyAlignment="1">
      <alignment horizontal="left" vertical="top" wrapText="1"/>
    </xf>
    <xf numFmtId="0" fontId="12" fillId="0" borderId="1" xfId="0" applyFont="1" applyBorder="1" applyAlignment="1">
      <alignment horizontal="left" vertical="top" wrapText="1"/>
    </xf>
    <xf numFmtId="2" fontId="12" fillId="0" borderId="1" xfId="0" applyNumberFormat="1" applyFont="1" applyBorder="1" applyAlignment="1">
      <alignment horizontal="left" vertical="top" wrapText="1"/>
    </xf>
    <xf numFmtId="0" fontId="12" fillId="0" borderId="23" xfId="0" applyFont="1" applyBorder="1" applyAlignment="1">
      <alignment horizontal="left" vertical="top" wrapText="1"/>
    </xf>
    <xf numFmtId="0" fontId="12" fillId="0" borderId="24" xfId="0" applyFont="1" applyBorder="1" applyAlignment="1">
      <alignment horizontal="left" vertical="top" wrapText="1"/>
    </xf>
    <xf numFmtId="0" fontId="12" fillId="0" borderId="25" xfId="0" applyFont="1" applyBorder="1" applyAlignment="1">
      <alignment horizontal="left" vertical="top" wrapText="1"/>
    </xf>
    <xf numFmtId="0" fontId="16" fillId="0" borderId="26" xfId="0" applyFont="1" applyBorder="1" applyAlignment="1">
      <alignment vertical="center" wrapText="1"/>
    </xf>
    <xf numFmtId="0" fontId="8" fillId="0" borderId="0" xfId="0" applyFont="1" applyAlignment="1">
      <alignment horizontal="center" vertical="center" wrapText="1"/>
    </xf>
    <xf numFmtId="0" fontId="16" fillId="0" borderId="0" xfId="0" applyFont="1" applyBorder="1" applyAlignment="1">
      <alignment vertical="center" wrapText="1"/>
    </xf>
    <xf numFmtId="0" fontId="0" fillId="0" borderId="0" xfId="0" applyAlignment="1">
      <alignment horizontal="left" vertical="center" wrapText="1"/>
    </xf>
    <xf numFmtId="0" fontId="11" fillId="0" borderId="1" xfId="0" applyFont="1" applyBorder="1" applyAlignment="1">
      <alignment horizontal="center" vertical="center" wrapText="1"/>
    </xf>
    <xf numFmtId="2" fontId="12" fillId="0" borderId="0" xfId="0" applyNumberFormat="1" applyFont="1" applyBorder="1" applyAlignment="1">
      <alignment horizontal="left" vertical="top"/>
    </xf>
    <xf numFmtId="0" fontId="6" fillId="12" borderId="0" xfId="0" applyFont="1" applyFill="1" applyAlignment="1">
      <alignment horizontal="center" vertical="center"/>
    </xf>
    <xf numFmtId="0" fontId="0" fillId="0" borderId="13" xfId="2" applyNumberFormat="1" applyFont="1" applyFill="1" applyBorder="1" applyProtection="1"/>
    <xf numFmtId="2" fontId="12" fillId="13" borderId="0" xfId="0" applyNumberFormat="1" applyFont="1" applyFill="1" applyBorder="1" applyAlignment="1">
      <alignment horizontal="left" vertical="top"/>
    </xf>
    <xf numFmtId="0" fontId="0" fillId="11" borderId="0" xfId="0" applyFill="1" applyBorder="1" applyAlignment="1">
      <alignment horizontal="left" vertical="top"/>
    </xf>
    <xf numFmtId="0" fontId="14" fillId="11" borderId="0" xfId="0" applyFont="1" applyFill="1" applyBorder="1" applyAlignment="1">
      <alignment horizontal="center" vertical="center" wrapText="1"/>
    </xf>
    <xf numFmtId="44" fontId="10" fillId="5" borderId="35" xfId="2" applyFont="1" applyFill="1" applyBorder="1" applyProtection="1"/>
    <xf numFmtId="0" fontId="7" fillId="9" borderId="29" xfId="0" applyFont="1" applyFill="1" applyBorder="1" applyAlignment="1" applyProtection="1">
      <alignment horizontal="center" vertical="center" wrapText="1"/>
    </xf>
    <xf numFmtId="0" fontId="7" fillId="9" borderId="28" xfId="0" applyFont="1" applyFill="1" applyBorder="1" applyAlignment="1" applyProtection="1">
      <alignment horizontal="center" vertical="center" wrapText="1"/>
    </xf>
    <xf numFmtId="0" fontId="7" fillId="9" borderId="30" xfId="0" applyFont="1" applyFill="1" applyBorder="1" applyAlignment="1" applyProtection="1">
      <alignment horizontal="center" vertical="center" wrapText="1"/>
    </xf>
    <xf numFmtId="0" fontId="10" fillId="0" borderId="31" xfId="0" applyFont="1" applyBorder="1" applyAlignment="1" applyProtection="1">
      <alignment horizontal="center" vertical="center"/>
    </xf>
    <xf numFmtId="0" fontId="0" fillId="0" borderId="13" xfId="0" applyFill="1" applyBorder="1" applyProtection="1"/>
    <xf numFmtId="44" fontId="0" fillId="0" borderId="13" xfId="0" applyNumberFormat="1" applyBorder="1" applyProtection="1"/>
    <xf numFmtId="44" fontId="0" fillId="0" borderId="13" xfId="0" applyNumberFormat="1" applyBorder="1" applyAlignment="1" applyProtection="1">
      <alignment wrapText="1"/>
    </xf>
    <xf numFmtId="44" fontId="8" fillId="4" borderId="13" xfId="0" applyNumberFormat="1" applyFont="1" applyFill="1" applyBorder="1" applyProtection="1"/>
    <xf numFmtId="0" fontId="0" fillId="0" borderId="32" xfId="0" applyBorder="1" applyProtection="1"/>
    <xf numFmtId="0" fontId="10" fillId="0" borderId="33" xfId="0" applyFont="1" applyBorder="1" applyAlignment="1" applyProtection="1">
      <alignment horizontal="center" vertical="center"/>
    </xf>
    <xf numFmtId="44" fontId="0" fillId="0" borderId="12" xfId="0" applyNumberFormat="1" applyBorder="1" applyProtection="1"/>
    <xf numFmtId="44" fontId="8" fillId="4" borderId="12" xfId="0" applyNumberFormat="1" applyFont="1" applyFill="1" applyBorder="1" applyProtection="1"/>
    <xf numFmtId="0" fontId="10" fillId="0" borderId="34" xfId="0" applyFont="1" applyBorder="1" applyAlignment="1" applyProtection="1">
      <alignment horizontal="right"/>
    </xf>
    <xf numFmtId="0" fontId="10" fillId="5" borderId="35" xfId="0" applyFont="1" applyFill="1" applyBorder="1" applyProtection="1"/>
    <xf numFmtId="0" fontId="10" fillId="0" borderId="35" xfId="0" applyFont="1" applyBorder="1" applyAlignment="1" applyProtection="1">
      <alignment horizontal="left" vertical="top" wrapText="1"/>
    </xf>
    <xf numFmtId="0" fontId="10" fillId="0" borderId="35" xfId="0" applyFont="1" applyBorder="1" applyAlignment="1" applyProtection="1">
      <alignment horizontal="left" vertical="top"/>
    </xf>
    <xf numFmtId="0" fontId="10" fillId="0" borderId="35" xfId="0" applyFont="1" applyBorder="1" applyAlignment="1" applyProtection="1">
      <alignment horizontal="right" vertical="top"/>
    </xf>
    <xf numFmtId="0" fontId="10" fillId="0" borderId="35" xfId="0" applyFont="1" applyBorder="1" applyAlignment="1" applyProtection="1">
      <alignment horizontal="right"/>
    </xf>
    <xf numFmtId="0" fontId="0" fillId="5" borderId="35" xfId="0" applyFill="1" applyBorder="1" applyProtection="1"/>
    <xf numFmtId="44" fontId="0" fillId="5" borderId="35" xfId="0" applyNumberFormat="1" applyFill="1" applyBorder="1" applyProtection="1"/>
    <xf numFmtId="44" fontId="10" fillId="5" borderId="35" xfId="0" applyNumberFormat="1" applyFont="1" applyFill="1" applyBorder="1" applyProtection="1"/>
    <xf numFmtId="0" fontId="0" fillId="0" borderId="36" xfId="0" applyBorder="1" applyProtection="1"/>
    <xf numFmtId="0" fontId="0" fillId="0" borderId="0" xfId="0" applyBorder="1" applyAlignment="1">
      <alignment horizontal="left" vertical="center" wrapText="1"/>
    </xf>
    <xf numFmtId="0" fontId="0" fillId="0" borderId="0" xfId="0" applyFont="1" applyBorder="1" applyAlignment="1">
      <alignment horizontal="left" vertical="center" wrapText="1"/>
    </xf>
    <xf numFmtId="0" fontId="0" fillId="0" borderId="0" xfId="0" applyAlignment="1">
      <alignment horizontal="left" vertical="center"/>
    </xf>
    <xf numFmtId="0" fontId="11" fillId="0" borderId="0" xfId="0" applyFont="1" applyBorder="1" applyAlignment="1">
      <alignment horizontal="center" vertical="center" wrapText="1"/>
    </xf>
    <xf numFmtId="0" fontId="0" fillId="0" borderId="37" xfId="0" applyBorder="1" applyAlignment="1">
      <alignment horizontal="left" vertical="center" wrapText="1"/>
    </xf>
    <xf numFmtId="44" fontId="0" fillId="10" borderId="44" xfId="2"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39" xfId="0" applyBorder="1" applyAlignment="1">
      <alignment vertical="top"/>
    </xf>
    <xf numFmtId="0" fontId="0" fillId="0" borderId="42" xfId="0" applyBorder="1" applyAlignment="1">
      <alignment vertical="top"/>
    </xf>
    <xf numFmtId="0" fontId="0" fillId="0" borderId="0" xfId="0" applyBorder="1" applyAlignment="1">
      <alignment vertical="top"/>
    </xf>
    <xf numFmtId="0" fontId="0" fillId="0" borderId="43" xfId="0" applyBorder="1" applyAlignment="1">
      <alignment vertical="top"/>
    </xf>
    <xf numFmtId="0" fontId="0" fillId="0" borderId="37" xfId="0" applyBorder="1" applyAlignment="1">
      <alignment horizontal="left" vertical="top" wrapText="1" indent="2"/>
    </xf>
    <xf numFmtId="0" fontId="0" fillId="0" borderId="0" xfId="0" applyBorder="1" applyAlignment="1">
      <alignment horizontal="left" vertical="top"/>
    </xf>
    <xf numFmtId="0" fontId="0" fillId="0" borderId="37" xfId="0" applyBorder="1" applyAlignment="1">
      <alignment horizontal="left" vertical="top" wrapText="1"/>
    </xf>
    <xf numFmtId="0" fontId="17" fillId="0" borderId="45" xfId="0" applyFont="1" applyBorder="1" applyAlignment="1">
      <alignment horizontal="left" vertical="center" wrapText="1"/>
    </xf>
    <xf numFmtId="0" fontId="0" fillId="0" borderId="27" xfId="0" applyBorder="1" applyAlignment="1">
      <alignment horizontal="left" vertical="top"/>
    </xf>
    <xf numFmtId="0" fontId="0" fillId="0" borderId="27" xfId="0" applyBorder="1" applyAlignment="1">
      <alignment vertical="top"/>
    </xf>
    <xf numFmtId="0" fontId="0" fillId="0" borderId="46" xfId="0" applyBorder="1" applyAlignment="1">
      <alignment vertical="top"/>
    </xf>
    <xf numFmtId="0" fontId="0" fillId="0" borderId="41" xfId="0" applyBorder="1" applyAlignment="1">
      <alignment horizontal="left" vertical="center" wrapText="1"/>
    </xf>
    <xf numFmtId="0" fontId="0" fillId="0" borderId="39" xfId="0" applyBorder="1" applyAlignment="1">
      <alignment horizontal="left" vertical="center"/>
    </xf>
    <xf numFmtId="0" fontId="0" fillId="0" borderId="0" xfId="0" applyBorder="1" applyAlignment="1">
      <alignment horizontal="left" vertical="center"/>
    </xf>
    <xf numFmtId="0" fontId="0" fillId="0" borderId="4" xfId="0" applyBorder="1" applyAlignment="1">
      <alignment horizontal="left" vertical="center" wrapText="1"/>
    </xf>
    <xf numFmtId="0" fontId="0" fillId="0" borderId="24" xfId="0" applyBorder="1" applyAlignment="1">
      <alignment horizontal="left" vertical="center"/>
    </xf>
    <xf numFmtId="0" fontId="0" fillId="0" borderId="24" xfId="0" applyBorder="1" applyAlignment="1">
      <alignment vertical="top"/>
    </xf>
    <xf numFmtId="0" fontId="0" fillId="0" borderId="38" xfId="0" applyBorder="1" applyAlignment="1">
      <alignment vertical="top"/>
    </xf>
    <xf numFmtId="0" fontId="8" fillId="0" borderId="4" xfId="0" applyFont="1" applyBorder="1" applyAlignment="1">
      <alignment horizontal="left" vertical="center" wrapText="1"/>
    </xf>
    <xf numFmtId="0" fontId="0" fillId="0" borderId="24" xfId="0" applyBorder="1" applyAlignment="1">
      <alignment horizontal="left" vertical="top"/>
    </xf>
    <xf numFmtId="0" fontId="0" fillId="0" borderId="40" xfId="0" applyBorder="1" applyAlignment="1">
      <alignment horizontal="left" vertical="top" wrapText="1"/>
    </xf>
    <xf numFmtId="0" fontId="8" fillId="0" borderId="40" xfId="0" applyFont="1" applyBorder="1" applyAlignment="1">
      <alignment horizontal="center" vertical="center" wrapText="1"/>
    </xf>
    <xf numFmtId="0" fontId="8" fillId="0" borderId="6" xfId="0" applyFont="1" applyBorder="1" applyAlignment="1">
      <alignment horizontal="center" vertical="center" wrapText="1"/>
    </xf>
    <xf numFmtId="0" fontId="9" fillId="0" borderId="13" xfId="5" applyFill="1" applyBorder="1" applyAlignment="1" applyProtection="1">
      <alignment vertical="top" wrapText="1"/>
      <protection locked="0"/>
    </xf>
    <xf numFmtId="0" fontId="9" fillId="0" borderId="12" xfId="5" applyFill="1" applyBorder="1" applyAlignment="1" applyProtection="1">
      <alignment vertical="top" wrapText="1"/>
      <protection locked="0"/>
    </xf>
    <xf numFmtId="0" fontId="12" fillId="0" borderId="11" xfId="0" applyFont="1" applyFill="1" applyBorder="1" applyAlignment="1">
      <alignment horizontal="left" vertical="top" wrapText="1"/>
    </xf>
    <xf numFmtId="0" fontId="12" fillId="0" borderId="10" xfId="0" applyFont="1" applyFill="1" applyBorder="1" applyAlignment="1">
      <alignment horizontal="left" vertical="top" wrapText="1"/>
    </xf>
    <xf numFmtId="2" fontId="12" fillId="0" borderId="10" xfId="0" applyNumberFormat="1" applyFont="1" applyFill="1" applyBorder="1" applyAlignment="1">
      <alignment horizontal="left" vertical="top" wrapText="1"/>
    </xf>
    <xf numFmtId="2" fontId="12" fillId="0" borderId="9" xfId="0" applyNumberFormat="1" applyFont="1" applyFill="1" applyBorder="1" applyAlignment="1">
      <alignment horizontal="left" vertical="top" wrapText="1"/>
    </xf>
    <xf numFmtId="0" fontId="12" fillId="14" borderId="10" xfId="0" applyFont="1" applyFill="1" applyBorder="1" applyAlignment="1">
      <alignment horizontal="left" vertical="top" wrapText="1"/>
    </xf>
    <xf numFmtId="0" fontId="0" fillId="0" borderId="37" xfId="0" applyBorder="1" applyAlignment="1">
      <alignment horizontal="left" vertical="top" wrapText="1"/>
    </xf>
    <xf numFmtId="0" fontId="9" fillId="0" borderId="37" xfId="5" applyBorder="1" applyAlignment="1">
      <alignment horizontal="left" vertical="top" wrapText="1" indent="3"/>
    </xf>
    <xf numFmtId="0" fontId="8" fillId="0" borderId="37" xfId="0" applyFont="1" applyBorder="1" applyAlignment="1">
      <alignment horizontal="center" vertical="center" wrapText="1"/>
    </xf>
    <xf numFmtId="0" fontId="0" fillId="0" borderId="0" xfId="0" applyAlignment="1">
      <alignment horizontal="left" vertical="center" wrapText="1"/>
    </xf>
    <xf numFmtId="0" fontId="0" fillId="0" borderId="41" xfId="0" applyBorder="1" applyAlignment="1">
      <alignment horizontal="left" vertical="center"/>
    </xf>
    <xf numFmtId="0" fontId="0" fillId="0" borderId="39" xfId="0" applyBorder="1" applyAlignment="1">
      <alignment horizontal="left" vertical="center"/>
    </xf>
    <xf numFmtId="0" fontId="0" fillId="0" borderId="37" xfId="0" applyBorder="1" applyAlignment="1">
      <alignment horizontal="left" vertical="top" wrapText="1" indent="2"/>
    </xf>
    <xf numFmtId="0" fontId="0" fillId="0" borderId="0" xfId="0" applyBorder="1" applyAlignment="1">
      <alignment horizontal="left" vertical="top" wrapText="1" indent="2"/>
    </xf>
    <xf numFmtId="0" fontId="0" fillId="0" borderId="37" xfId="0" applyBorder="1" applyAlignment="1">
      <alignment horizontal="left" vertical="center" wrapText="1"/>
    </xf>
    <xf numFmtId="0" fontId="0" fillId="0" borderId="0" xfId="0" applyBorder="1" applyAlignment="1">
      <alignment horizontal="left" vertical="center" wrapText="1"/>
    </xf>
    <xf numFmtId="0" fontId="0" fillId="0" borderId="4" xfId="0" applyBorder="1" applyAlignment="1">
      <alignment horizontal="left" vertical="center" wrapText="1"/>
    </xf>
    <xf numFmtId="0" fontId="0" fillId="0" borderId="24" xfId="0" applyBorder="1" applyAlignment="1">
      <alignment horizontal="left" vertical="center" wrapText="1"/>
    </xf>
    <xf numFmtId="0" fontId="0" fillId="0" borderId="38" xfId="0" applyBorder="1" applyAlignment="1">
      <alignment horizontal="left" vertical="center" wrapText="1"/>
    </xf>
    <xf numFmtId="0" fontId="0" fillId="0" borderId="37" xfId="0" applyBorder="1" applyAlignment="1">
      <alignment horizontal="left" vertical="top" wrapText="1" indent="3"/>
    </xf>
    <xf numFmtId="0" fontId="0" fillId="0" borderId="0" xfId="0" applyBorder="1" applyAlignment="1">
      <alignment horizontal="left" vertical="top" wrapText="1" indent="3"/>
    </xf>
    <xf numFmtId="0" fontId="0" fillId="0" borderId="37" xfId="0" applyBorder="1" applyAlignment="1">
      <alignment horizontal="left" vertical="top" wrapText="1"/>
    </xf>
    <xf numFmtId="0" fontId="0" fillId="0" borderId="0" xfId="0" applyBorder="1" applyAlignment="1">
      <alignment horizontal="left" vertical="top" wrapText="1"/>
    </xf>
    <xf numFmtId="0" fontId="0" fillId="0" borderId="45" xfId="0" applyFont="1" applyBorder="1" applyAlignment="1">
      <alignment horizontal="left" vertical="top" wrapText="1"/>
    </xf>
    <xf numFmtId="0" fontId="0" fillId="0" borderId="27" xfId="0" applyFont="1" applyBorder="1" applyAlignment="1">
      <alignment horizontal="left" vertical="top" wrapText="1"/>
    </xf>
    <xf numFmtId="0" fontId="0" fillId="0" borderId="46" xfId="0" applyFont="1" applyBorder="1" applyAlignment="1">
      <alignment horizontal="left" vertical="top" wrapText="1"/>
    </xf>
    <xf numFmtId="0" fontId="0" fillId="0" borderId="37" xfId="0" applyFont="1" applyBorder="1" applyAlignment="1">
      <alignment horizontal="left" vertical="top" wrapText="1"/>
    </xf>
    <xf numFmtId="0" fontId="0" fillId="0" borderId="0" xfId="0" applyFont="1" applyBorder="1" applyAlignment="1">
      <alignment horizontal="left" vertical="top" wrapText="1"/>
    </xf>
    <xf numFmtId="0" fontId="0" fillId="0" borderId="43" xfId="0" applyFont="1" applyBorder="1" applyAlignment="1">
      <alignment horizontal="left" vertical="top" wrapText="1"/>
    </xf>
    <xf numFmtId="0" fontId="8" fillId="4" borderId="45" xfId="0" applyNumberFormat="1" applyFont="1" applyFill="1" applyBorder="1" applyAlignment="1" applyProtection="1">
      <alignment horizontal="center" vertical="center"/>
    </xf>
    <xf numFmtId="0" fontId="8" fillId="4" borderId="27" xfId="0" applyNumberFormat="1" applyFont="1" applyFill="1" applyBorder="1" applyAlignment="1" applyProtection="1">
      <alignment horizontal="center" vertical="center"/>
    </xf>
    <xf numFmtId="0" fontId="8" fillId="4" borderId="46" xfId="0" applyNumberFormat="1" applyFont="1" applyFill="1" applyBorder="1" applyAlignment="1" applyProtection="1">
      <alignment horizontal="center" vertical="center"/>
    </xf>
    <xf numFmtId="0" fontId="0" fillId="0" borderId="37" xfId="0" applyFill="1" applyBorder="1" applyAlignment="1">
      <alignment horizontal="left" vertical="center" wrapText="1"/>
    </xf>
    <xf numFmtId="0" fontId="0" fillId="0" borderId="0" xfId="0" applyFill="1" applyBorder="1" applyAlignment="1">
      <alignment horizontal="left" vertical="center" wrapText="1"/>
    </xf>
    <xf numFmtId="0" fontId="0" fillId="0" borderId="43" xfId="0" applyFill="1" applyBorder="1" applyAlignment="1">
      <alignment horizontal="left" vertical="center" wrapText="1"/>
    </xf>
    <xf numFmtId="0" fontId="15" fillId="11" borderId="14" xfId="0" applyFont="1" applyFill="1" applyBorder="1" applyAlignment="1">
      <alignment horizontal="center" vertical="center" wrapText="1"/>
    </xf>
    <xf numFmtId="0" fontId="0" fillId="0" borderId="41" xfId="0" applyFont="1" applyBorder="1" applyAlignment="1">
      <alignment horizontal="left" vertical="center" wrapText="1"/>
    </xf>
    <xf numFmtId="0" fontId="0" fillId="0" borderId="39" xfId="0" applyFont="1" applyBorder="1" applyAlignment="1">
      <alignment horizontal="left" vertical="center" wrapText="1"/>
    </xf>
    <xf numFmtId="0" fontId="0" fillId="0" borderId="42" xfId="0" applyFont="1" applyBorder="1" applyAlignment="1">
      <alignment horizontal="left" vertical="center" wrapText="1"/>
    </xf>
    <xf numFmtId="0" fontId="0" fillId="0" borderId="45" xfId="0" applyFont="1" applyBorder="1" applyAlignment="1">
      <alignment horizontal="left" vertical="center" wrapText="1"/>
    </xf>
    <xf numFmtId="0" fontId="0" fillId="0" borderId="27" xfId="0" applyFont="1" applyBorder="1" applyAlignment="1">
      <alignment horizontal="left" vertical="center" wrapText="1"/>
    </xf>
    <xf numFmtId="0" fontId="0" fillId="0" borderId="46" xfId="0" applyFont="1" applyBorder="1" applyAlignment="1">
      <alignment horizontal="left" vertical="center" wrapText="1"/>
    </xf>
    <xf numFmtId="0" fontId="0" fillId="0" borderId="41" xfId="0" applyBorder="1" applyAlignment="1">
      <alignment horizontal="left" vertical="center" wrapText="1"/>
    </xf>
    <xf numFmtId="0" fontId="0" fillId="0" borderId="39" xfId="0" applyBorder="1" applyAlignment="1">
      <alignment horizontal="left"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0" fillId="0" borderId="4" xfId="0" applyBorder="1" applyAlignment="1">
      <alignment horizontal="center" vertical="center" wrapText="1"/>
    </xf>
    <xf numFmtId="0" fontId="0" fillId="0" borderId="24" xfId="0" applyBorder="1" applyAlignment="1">
      <alignment horizontal="center" vertical="center" wrapText="1"/>
    </xf>
    <xf numFmtId="0" fontId="0" fillId="0" borderId="38" xfId="0"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8" fillId="4" borderId="41" xfId="0" applyNumberFormat="1" applyFont="1" applyFill="1" applyBorder="1" applyAlignment="1" applyProtection="1">
      <alignment horizontal="center" vertical="center"/>
    </xf>
    <xf numFmtId="0" fontId="8" fillId="4" borderId="39" xfId="0" applyNumberFormat="1" applyFont="1" applyFill="1" applyBorder="1" applyAlignment="1" applyProtection="1">
      <alignment horizontal="center" vertical="center"/>
    </xf>
    <xf numFmtId="0" fontId="8" fillId="4" borderId="42" xfId="0" applyNumberFormat="1" applyFont="1" applyFill="1" applyBorder="1" applyAlignment="1" applyProtection="1">
      <alignment horizontal="center" vertical="center"/>
    </xf>
    <xf numFmtId="0" fontId="17" fillId="0" borderId="37" xfId="0" applyFont="1" applyBorder="1" applyAlignment="1">
      <alignment horizontal="left" vertical="top" wrapText="1"/>
    </xf>
    <xf numFmtId="0" fontId="17" fillId="0" borderId="0" xfId="0" applyFont="1" applyBorder="1" applyAlignment="1">
      <alignment horizontal="left" vertical="top" wrapText="1"/>
    </xf>
    <xf numFmtId="0" fontId="17" fillId="0" borderId="43" xfId="0" applyFont="1" applyBorder="1" applyAlignment="1">
      <alignment horizontal="left" vertical="top" wrapText="1"/>
    </xf>
    <xf numFmtId="0" fontId="0" fillId="0" borderId="45" xfId="0" applyBorder="1" applyAlignment="1">
      <alignment horizontal="left" vertical="center" wrapText="1"/>
    </xf>
    <xf numFmtId="0" fontId="0" fillId="0" borderId="27" xfId="0" applyBorder="1" applyAlignment="1">
      <alignment horizontal="left" vertical="center" wrapText="1"/>
    </xf>
    <xf numFmtId="0" fontId="0" fillId="0" borderId="46" xfId="0" applyBorder="1" applyAlignment="1">
      <alignment horizontal="left" vertical="center" wrapText="1"/>
    </xf>
    <xf numFmtId="0" fontId="8" fillId="0" borderId="41" xfId="0" applyFont="1" applyBorder="1" applyAlignment="1">
      <alignment horizontal="left" vertical="center" wrapText="1"/>
    </xf>
    <xf numFmtId="0" fontId="8" fillId="0" borderId="39" xfId="0" applyFont="1" applyBorder="1" applyAlignment="1">
      <alignment horizontal="left" vertical="center" wrapText="1"/>
    </xf>
    <xf numFmtId="0" fontId="8" fillId="0" borderId="42" xfId="0" applyFont="1" applyBorder="1" applyAlignment="1">
      <alignment horizontal="left" vertical="center" wrapText="1"/>
    </xf>
    <xf numFmtId="0" fontId="8" fillId="0" borderId="37" xfId="0" applyFont="1" applyBorder="1" applyAlignment="1">
      <alignment horizontal="left" vertical="center" wrapText="1"/>
    </xf>
    <xf numFmtId="0" fontId="8" fillId="0" borderId="0" xfId="0" applyFont="1" applyBorder="1" applyAlignment="1">
      <alignment horizontal="left" vertical="center" wrapText="1"/>
    </xf>
    <xf numFmtId="0" fontId="8" fillId="0" borderId="43" xfId="0" applyFont="1" applyBorder="1" applyAlignment="1">
      <alignment horizontal="left" vertical="center" wrapText="1"/>
    </xf>
    <xf numFmtId="0" fontId="8" fillId="0" borderId="45" xfId="0" applyFont="1" applyBorder="1" applyAlignment="1">
      <alignment horizontal="left" vertical="center" wrapText="1"/>
    </xf>
    <xf numFmtId="0" fontId="8" fillId="0" borderId="27" xfId="0" applyFont="1" applyBorder="1" applyAlignment="1">
      <alignment horizontal="left" vertical="center" wrapText="1"/>
    </xf>
    <xf numFmtId="0" fontId="8" fillId="0" borderId="46" xfId="0" applyFont="1" applyBorder="1" applyAlignment="1">
      <alignment horizontal="left" vertical="center" wrapText="1"/>
    </xf>
    <xf numFmtId="0" fontId="0" fillId="0" borderId="43" xfId="0" applyBorder="1" applyAlignment="1">
      <alignment horizontal="left" vertical="top" wrapText="1"/>
    </xf>
    <xf numFmtId="0" fontId="0" fillId="0" borderId="45" xfId="0" applyBorder="1" applyAlignment="1">
      <alignment horizontal="left" vertical="top" wrapText="1"/>
    </xf>
    <xf numFmtId="0" fontId="0" fillId="0" borderId="27" xfId="0" applyBorder="1" applyAlignment="1">
      <alignment horizontal="left" vertical="top" wrapText="1"/>
    </xf>
    <xf numFmtId="0" fontId="0" fillId="0" borderId="46" xfId="0" applyBorder="1" applyAlignment="1">
      <alignment horizontal="left" vertical="top" wrapText="1"/>
    </xf>
  </cellXfs>
  <cellStyles count="6">
    <cellStyle name="Currency" xfId="2" builtinId="4"/>
    <cellStyle name="Hyperlink" xfId="5" builtinId="8"/>
    <cellStyle name="Normal" xfId="0" builtinId="0"/>
    <cellStyle name="Normal 15 2" xfId="4" xr:uid="{197F945F-C273-4695-AE90-79BE3D8DF5BA}"/>
    <cellStyle name="Normal 4 2" xfId="3" xr:uid="{054115F7-738D-41CC-A5E0-A9C18459C568}"/>
    <cellStyle name="Percent" xfId="1" builtinId="5"/>
  </cellStyles>
  <dxfs count="32">
    <dxf>
      <alignment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2" formatCode="0.00"/>
      <alignment horizontal="left" vertical="top" textRotation="0" wrapText="0" indent="0" justifyLastLine="0" shrinkToFit="0" readingOrder="0"/>
    </dxf>
    <dxf>
      <alignment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2" formatCode="0.00"/>
      <fill>
        <patternFill patternType="none">
          <fgColor indexed="64"/>
          <bgColor indexed="65"/>
        </patternFill>
      </fill>
      <alignment horizontal="left" vertical="top"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rgb="FF000000"/>
        <name val="Arial"/>
        <family val="2"/>
        <scheme val="none"/>
      </font>
      <numFmt numFmtId="2" formatCode="0.00"/>
      <fill>
        <patternFill patternType="none">
          <fgColor indexed="64"/>
          <bgColor indexed="65"/>
        </patternFill>
      </fill>
      <alignment horizontal="left" vertical="top" textRotation="0" wrapText="1" indent="0" justifyLastLine="0" shrinkToFit="0" readingOrder="0"/>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rgb="FF000000"/>
        </left>
        <right style="thin">
          <color rgb="FF000000"/>
        </right>
        <top/>
        <bottom style="thin">
          <color rgb="FF000000"/>
        </bottom>
        <vertical/>
        <horizontal/>
      </border>
    </dxf>
    <dxf>
      <border outline="0">
        <right style="medium">
          <color rgb="FF000000"/>
        </right>
        <bottom style="medium">
          <color rgb="FF000000"/>
        </bottom>
      </border>
    </dxf>
    <dxf>
      <alignment textRotation="0" wrapText="0" indent="0" justifyLastLine="0" shrinkToFit="0" readingOrder="0"/>
    </dxf>
    <dxf>
      <font>
        <b val="0"/>
        <i val="0"/>
        <strike val="0"/>
        <condense val="0"/>
        <extend val="0"/>
        <outline val="0"/>
        <shadow val="0"/>
        <u val="none"/>
        <vertAlign val="baseline"/>
        <sz val="11"/>
        <color theme="0"/>
        <name val="Calibri"/>
        <family val="2"/>
        <scheme val="none"/>
      </font>
      <fill>
        <patternFill patternType="solid">
          <fgColor indexed="64"/>
          <bgColor rgb="FF7030A0"/>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ill>
        <patternFill patternType="darkGray"/>
      </fill>
    </dxf>
    <dxf>
      <fill>
        <patternFill patternType="darkGray"/>
      </fill>
    </dxf>
    <dxf>
      <fill>
        <patternFill patternType="darkGray"/>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8" tint="-0.24994659260841701"/>
      </font>
      <fill>
        <patternFill>
          <bgColor theme="4" tint="0.79998168889431442"/>
        </patternFill>
      </fill>
    </dxf>
    <dxf>
      <font>
        <color rgb="FF006100"/>
      </font>
      <fill>
        <patternFill>
          <bgColor rgb="FFC6EFCE"/>
        </patternFill>
      </fill>
    </dxf>
    <dxf>
      <font>
        <color theme="8" tint="-0.24994659260841701"/>
      </font>
      <fill>
        <patternFill>
          <bgColor theme="4" tint="0.79998168889431442"/>
        </patternFill>
      </fill>
    </dxf>
    <dxf>
      <font>
        <color rgb="FF006100"/>
      </font>
      <fill>
        <patternFill>
          <bgColor rgb="FFC6EFCE"/>
        </patternFill>
      </fill>
    </dxf>
    <dxf>
      <font>
        <color theme="8" tint="-0.24994659260841701"/>
      </font>
      <fill>
        <patternFill>
          <bgColor theme="4" tint="0.7999816888943144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8" tint="-0.24994659260841701"/>
      </font>
      <fill>
        <patternFill>
          <bgColor theme="4" tint="0.7999816888943144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8" tint="-0.24994659260841701"/>
      </font>
      <fill>
        <patternFill>
          <bgColor theme="4" tint="0.79998168889431442"/>
        </patternFill>
      </fill>
    </dxf>
  </dxfs>
  <tableStyles count="0" defaultTableStyle="TableStyleMedium2" defaultPivotStyle="PivotStyleLight16"/>
  <colors>
    <mruColors>
      <color rgb="FFFFFF99"/>
      <color rgb="FFFFFF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123825</xdr:rowOff>
    </xdr:from>
    <xdr:to>
      <xdr:col>2</xdr:col>
      <xdr:colOff>55531</xdr:colOff>
      <xdr:row>1</xdr:row>
      <xdr:rowOff>133</xdr:rowOff>
    </xdr:to>
    <xdr:pic>
      <xdr:nvPicPr>
        <xdr:cNvPr id="2" name="Picture 1">
          <a:extLst>
            <a:ext uri="{FF2B5EF4-FFF2-40B4-BE49-F238E27FC236}">
              <a16:creationId xmlns:a16="http://schemas.microsoft.com/office/drawing/2014/main" id="{E24355E5-409D-4160-AE31-72678051C9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125730"/>
          <a:ext cx="2067211" cy="960253"/>
        </a:xfrm>
        <a:prstGeom prst="rect">
          <a:avLst/>
        </a:prstGeom>
      </xdr:spPr>
    </xdr:pic>
    <xdr:clientData/>
  </xdr:twoCellAnchor>
  <xdr:twoCellAnchor editAs="oneCell">
    <xdr:from>
      <xdr:col>4</xdr:col>
      <xdr:colOff>108584</xdr:colOff>
      <xdr:row>0</xdr:row>
      <xdr:rowOff>339090</xdr:rowOff>
    </xdr:from>
    <xdr:to>
      <xdr:col>6</xdr:col>
      <xdr:colOff>268362</xdr:colOff>
      <xdr:row>0</xdr:row>
      <xdr:rowOff>782988</xdr:rowOff>
    </xdr:to>
    <xdr:pic>
      <xdr:nvPicPr>
        <xdr:cNvPr id="3" name="Picture 2">
          <a:extLst>
            <a:ext uri="{FF2B5EF4-FFF2-40B4-BE49-F238E27FC236}">
              <a16:creationId xmlns:a16="http://schemas.microsoft.com/office/drawing/2014/main" id="{F94B39DD-FD31-4C6E-83E0-1BCC6CCEBA85}"/>
            </a:ext>
          </a:extLst>
        </xdr:cNvPr>
        <xdr:cNvPicPr>
          <a:picLocks noChangeAspect="1"/>
        </xdr:cNvPicPr>
      </xdr:nvPicPr>
      <xdr:blipFill>
        <a:blip xmlns:r="http://schemas.openxmlformats.org/officeDocument/2006/relationships" r:embed="rId2"/>
        <a:stretch>
          <a:fillRect/>
        </a:stretch>
      </xdr:blipFill>
      <xdr:spPr>
        <a:xfrm>
          <a:off x="7795259" y="339090"/>
          <a:ext cx="1807603" cy="443898"/>
        </a:xfrm>
        <a:prstGeom prst="rect">
          <a:avLst/>
        </a:prstGeom>
      </xdr:spPr>
    </xdr:pic>
    <xdr:clientData/>
  </xdr:twoCellAnchor>
  <xdr:twoCellAnchor editAs="oneCell">
    <xdr:from>
      <xdr:col>2</xdr:col>
      <xdr:colOff>685800</xdr:colOff>
      <xdr:row>36</xdr:row>
      <xdr:rowOff>184013</xdr:rowOff>
    </xdr:from>
    <xdr:to>
      <xdr:col>5</xdr:col>
      <xdr:colOff>69215</xdr:colOff>
      <xdr:row>42</xdr:row>
      <xdr:rowOff>282688</xdr:rowOff>
    </xdr:to>
    <xdr:pic>
      <xdr:nvPicPr>
        <xdr:cNvPr id="5" name="Picture 4">
          <a:extLst>
            <a:ext uri="{FF2B5EF4-FFF2-40B4-BE49-F238E27FC236}">
              <a16:creationId xmlns:a16="http://schemas.microsoft.com/office/drawing/2014/main" id="{36F6544D-A6A0-40BB-A632-932C73E4406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800350" y="11909288"/>
          <a:ext cx="5930265" cy="237705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4</xdr:col>
      <xdr:colOff>196215</xdr:colOff>
      <xdr:row>36</xdr:row>
      <xdr:rowOff>226695</xdr:rowOff>
    </xdr:from>
    <xdr:to>
      <xdr:col>5</xdr:col>
      <xdr:colOff>43815</xdr:colOff>
      <xdr:row>38</xdr:row>
      <xdr:rowOff>9525</xdr:rowOff>
    </xdr:to>
    <xdr:sp macro="" textlink="">
      <xdr:nvSpPr>
        <xdr:cNvPr id="6" name="Rectangle 5">
          <a:extLst>
            <a:ext uri="{FF2B5EF4-FFF2-40B4-BE49-F238E27FC236}">
              <a16:creationId xmlns:a16="http://schemas.microsoft.com/office/drawing/2014/main" id="{3B62A59F-436A-45EC-BB92-FEE0887EFD8D}"/>
            </a:ext>
          </a:extLst>
        </xdr:cNvPr>
        <xdr:cNvSpPr/>
      </xdr:nvSpPr>
      <xdr:spPr>
        <a:xfrm>
          <a:off x="7882890" y="11951970"/>
          <a:ext cx="819150" cy="544830"/>
        </a:xfrm>
        <a:prstGeom prst="rect">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n-CA" sz="1100"/>
        </a:p>
      </xdr:txBody>
    </xdr:sp>
    <xdr:clientData/>
  </xdr:twoCellAnchor>
  <xdr:twoCellAnchor>
    <xdr:from>
      <xdr:col>4</xdr:col>
      <xdr:colOff>331470</xdr:colOff>
      <xdr:row>41</xdr:row>
      <xdr:rowOff>293370</xdr:rowOff>
    </xdr:from>
    <xdr:to>
      <xdr:col>4</xdr:col>
      <xdr:colOff>862966</xdr:colOff>
      <xdr:row>42</xdr:row>
      <xdr:rowOff>215265</xdr:rowOff>
    </xdr:to>
    <xdr:sp macro="" textlink="">
      <xdr:nvSpPr>
        <xdr:cNvPr id="8" name="Rectangle 7">
          <a:extLst>
            <a:ext uri="{FF2B5EF4-FFF2-40B4-BE49-F238E27FC236}">
              <a16:creationId xmlns:a16="http://schemas.microsoft.com/office/drawing/2014/main" id="{2DB5EF6A-00B7-4282-9D3B-049D66CC19FF}"/>
            </a:ext>
          </a:extLst>
        </xdr:cNvPr>
        <xdr:cNvSpPr/>
      </xdr:nvSpPr>
      <xdr:spPr>
        <a:xfrm>
          <a:off x="8018145" y="13923645"/>
          <a:ext cx="531496" cy="302895"/>
        </a:xfrm>
        <a:prstGeom prst="rect">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n-CA" sz="1100"/>
        </a:p>
      </xdr:txBody>
    </xdr:sp>
    <xdr:clientData/>
  </xdr:twoCellAnchor>
  <xdr:twoCellAnchor editAs="oneCell">
    <xdr:from>
      <xdr:col>2</xdr:col>
      <xdr:colOff>697230</xdr:colOff>
      <xdr:row>45</xdr:row>
      <xdr:rowOff>91440</xdr:rowOff>
    </xdr:from>
    <xdr:to>
      <xdr:col>5</xdr:col>
      <xdr:colOff>88265</xdr:colOff>
      <xdr:row>51</xdr:row>
      <xdr:rowOff>197100</xdr:rowOff>
    </xdr:to>
    <xdr:pic>
      <xdr:nvPicPr>
        <xdr:cNvPr id="9" name="Picture 8">
          <a:extLst>
            <a:ext uri="{FF2B5EF4-FFF2-40B4-BE49-F238E27FC236}">
              <a16:creationId xmlns:a16="http://schemas.microsoft.com/office/drawing/2014/main" id="{8C2BBCDE-1159-442E-8839-F6BF30E866A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811780" y="15245715"/>
          <a:ext cx="5937885" cy="238848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4</xdr:col>
      <xdr:colOff>552450</xdr:colOff>
      <xdr:row>49</xdr:row>
      <xdr:rowOff>226695</xdr:rowOff>
    </xdr:from>
    <xdr:to>
      <xdr:col>5</xdr:col>
      <xdr:colOff>104776</xdr:colOff>
      <xdr:row>50</xdr:row>
      <xdr:rowOff>140970</xdr:rowOff>
    </xdr:to>
    <xdr:sp macro="" textlink="">
      <xdr:nvSpPr>
        <xdr:cNvPr id="10" name="Rectangle 9">
          <a:extLst>
            <a:ext uri="{FF2B5EF4-FFF2-40B4-BE49-F238E27FC236}">
              <a16:creationId xmlns:a16="http://schemas.microsoft.com/office/drawing/2014/main" id="{BCD86865-CFB7-41DE-86F5-2B81A43C9230}"/>
            </a:ext>
          </a:extLst>
        </xdr:cNvPr>
        <xdr:cNvSpPr/>
      </xdr:nvSpPr>
      <xdr:spPr>
        <a:xfrm>
          <a:off x="8239125" y="16904970"/>
          <a:ext cx="523876" cy="295275"/>
        </a:xfrm>
        <a:prstGeom prst="rect">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n-CA" sz="1100"/>
        </a:p>
      </xdr:txBody>
    </xdr:sp>
    <xdr:clientData/>
  </xdr:twoCellAnchor>
  <xdr:twoCellAnchor>
    <xdr:from>
      <xdr:col>3</xdr:col>
      <xdr:colOff>1390651</xdr:colOff>
      <xdr:row>50</xdr:row>
      <xdr:rowOff>217170</xdr:rowOff>
    </xdr:from>
    <xdr:to>
      <xdr:col>3</xdr:col>
      <xdr:colOff>1866901</xdr:colOff>
      <xdr:row>51</xdr:row>
      <xdr:rowOff>133350</xdr:rowOff>
    </xdr:to>
    <xdr:sp macro="" textlink="">
      <xdr:nvSpPr>
        <xdr:cNvPr id="11" name="Rectangle 10">
          <a:extLst>
            <a:ext uri="{FF2B5EF4-FFF2-40B4-BE49-F238E27FC236}">
              <a16:creationId xmlns:a16="http://schemas.microsoft.com/office/drawing/2014/main" id="{3F0C0978-4486-4CD8-8C36-C799B8EDE6C7}"/>
            </a:ext>
          </a:extLst>
        </xdr:cNvPr>
        <xdr:cNvSpPr/>
      </xdr:nvSpPr>
      <xdr:spPr>
        <a:xfrm>
          <a:off x="7134226" y="17276445"/>
          <a:ext cx="476250" cy="297180"/>
        </a:xfrm>
        <a:prstGeom prst="rect">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n-CA" sz="1100"/>
        </a:p>
      </xdr:txBody>
    </xdr:sp>
    <xdr:clientData/>
  </xdr:twoCellAnchor>
  <xdr:twoCellAnchor>
    <xdr:from>
      <xdr:col>3</xdr:col>
      <xdr:colOff>1000125</xdr:colOff>
      <xdr:row>45</xdr:row>
      <xdr:rowOff>97154</xdr:rowOff>
    </xdr:from>
    <xdr:to>
      <xdr:col>4</xdr:col>
      <xdr:colOff>304800</xdr:colOff>
      <xdr:row>46</xdr:row>
      <xdr:rowOff>32384</xdr:rowOff>
    </xdr:to>
    <xdr:sp macro="" textlink="">
      <xdr:nvSpPr>
        <xdr:cNvPr id="12" name="Rectangle 11">
          <a:extLst>
            <a:ext uri="{FF2B5EF4-FFF2-40B4-BE49-F238E27FC236}">
              <a16:creationId xmlns:a16="http://schemas.microsoft.com/office/drawing/2014/main" id="{BCBBCF8E-74C1-4824-ADB7-9A2030B69CEC}"/>
            </a:ext>
          </a:extLst>
        </xdr:cNvPr>
        <xdr:cNvSpPr/>
      </xdr:nvSpPr>
      <xdr:spPr>
        <a:xfrm>
          <a:off x="6743700" y="15251429"/>
          <a:ext cx="1247775" cy="316230"/>
        </a:xfrm>
        <a:prstGeom prst="rect">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n-CA"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123825</xdr:rowOff>
    </xdr:from>
    <xdr:to>
      <xdr:col>1</xdr:col>
      <xdr:colOff>1486186</xdr:colOff>
      <xdr:row>1</xdr:row>
      <xdr:rowOff>133</xdr:rowOff>
    </xdr:to>
    <xdr:pic>
      <xdr:nvPicPr>
        <xdr:cNvPr id="3" name="Picture 2">
          <a:extLst>
            <a:ext uri="{FF2B5EF4-FFF2-40B4-BE49-F238E27FC236}">
              <a16:creationId xmlns:a16="http://schemas.microsoft.com/office/drawing/2014/main" id="{01A61B88-E674-4671-B08E-57915D619F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123825"/>
          <a:ext cx="2048161" cy="952633"/>
        </a:xfrm>
        <a:prstGeom prst="rect">
          <a:avLst/>
        </a:prstGeom>
      </xdr:spPr>
    </xdr:pic>
    <xdr:clientData/>
  </xdr:twoCellAnchor>
  <xdr:twoCellAnchor editAs="oneCell">
    <xdr:from>
      <xdr:col>3</xdr:col>
      <xdr:colOff>257174</xdr:colOff>
      <xdr:row>0</xdr:row>
      <xdr:rowOff>333375</xdr:rowOff>
    </xdr:from>
    <xdr:to>
      <xdr:col>4</xdr:col>
      <xdr:colOff>422667</xdr:colOff>
      <xdr:row>0</xdr:row>
      <xdr:rowOff>781083</xdr:rowOff>
    </xdr:to>
    <xdr:pic>
      <xdr:nvPicPr>
        <xdr:cNvPr id="5" name="Picture 4">
          <a:extLst>
            <a:ext uri="{FF2B5EF4-FFF2-40B4-BE49-F238E27FC236}">
              <a16:creationId xmlns:a16="http://schemas.microsoft.com/office/drawing/2014/main" id="{9B6A70EB-E4EC-41C4-8AE2-6487C2C364E1}"/>
            </a:ext>
          </a:extLst>
        </xdr:cNvPr>
        <xdr:cNvPicPr>
          <a:picLocks noChangeAspect="1"/>
        </xdr:cNvPicPr>
      </xdr:nvPicPr>
      <xdr:blipFill>
        <a:blip xmlns:r="http://schemas.openxmlformats.org/officeDocument/2006/relationships" r:embed="rId2"/>
        <a:stretch>
          <a:fillRect/>
        </a:stretch>
      </xdr:blipFill>
      <xdr:spPr>
        <a:xfrm>
          <a:off x="6248399" y="333375"/>
          <a:ext cx="1822843" cy="43818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BC05A1F-F9E6-4BC4-BEF8-22808268CA83}" name="Table27" displayName="Table27" ref="A1:H260" totalsRowShown="0" headerRowDxfId="10" dataDxfId="9" tableBorderDxfId="8">
  <autoFilter ref="A1:H260" xr:uid="{0168370E-797B-49A5-983A-6A2353979F84}"/>
  <sortState xmlns:xlrd2="http://schemas.microsoft.com/office/spreadsheetml/2017/richdata2" ref="A2:E3">
    <sortCondition ref="A1:A3"/>
  </sortState>
  <tableColumns count="8">
    <tableColumn id="1" xr3:uid="{12C143C8-3272-49D8-BEB9-1994546C1015}" name="Category" dataDxfId="7"/>
    <tableColumn id="2" xr3:uid="{CCACE6C9-80D7-42E1-8E0C-8DB159D7DC2E}" name="Measure Type" dataDxfId="6"/>
    <tableColumn id="3" xr3:uid="{61EF41BC-519B-41EF-9348-25195E8F8E1F}" name="Measure" dataDxfId="5"/>
    <tableColumn id="4" xr3:uid="{EE1179FC-6994-413E-8F24-E87C769E1B4C}" name="Incentive amount" dataDxfId="4"/>
    <tableColumn id="5" xr3:uid="{FB8958DD-04A5-4B76-A79D-D3896A27D21D}" name="percentage" dataDxfId="3"/>
    <tableColumn id="6" xr3:uid="{7051D1A4-25A2-4FF9-9483-11F90C7EB102}" name="Unit" dataDxfId="2"/>
    <tableColumn id="8" xr3:uid="{391E71F4-E2F3-45CC-A15C-B5E80973E418}" name="Unit quantity" dataDxfId="1"/>
    <tableColumn id="7" xr3:uid="{60DC8F66-9A05-4FF6-AD9A-DA767618D95B}" name="Capped a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hridirectory.org/Search/SearchHome?ReturnUrl=%2f" TargetMode="External"/><Relationship Id="rId2" Type="http://schemas.openxmlformats.org/officeDocument/2006/relationships/hyperlink" Target="https://www.energystar.gov/productfinder/" TargetMode="External"/><Relationship Id="rId1" Type="http://schemas.openxmlformats.org/officeDocument/2006/relationships/hyperlink" Target="https://qpl.designlights.or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691BD-6897-4864-9EF4-B4E35DCB17B2}">
  <sheetPr>
    <tabColor rgb="FFFFFF99"/>
  </sheetPr>
  <dimension ref="A1:Y80"/>
  <sheetViews>
    <sheetView showGridLines="0" tabSelected="1" topLeftCell="A19" zoomScaleNormal="100" workbookViewId="0">
      <selection activeCell="C30" sqref="C30"/>
    </sheetView>
  </sheetViews>
  <sheetFormatPr defaultRowHeight="14.5" x14ac:dyDescent="0.35"/>
  <cols>
    <col min="1" max="1" width="5.7265625" customWidth="1"/>
    <col min="2" max="2" width="25" style="28" customWidth="1"/>
    <col min="3" max="3" width="52.81640625" style="28" customWidth="1"/>
    <col min="4" max="4" width="28.26953125" style="26" customWidth="1"/>
    <col min="5" max="5" width="14.26953125" style="20" customWidth="1"/>
    <col min="6" max="6" width="9.81640625" style="20" customWidth="1"/>
    <col min="7" max="7" width="14.54296875" customWidth="1"/>
    <col min="8" max="8" width="12.26953125" customWidth="1"/>
    <col min="9" max="9" width="9" customWidth="1"/>
    <col min="10" max="10" width="16.81640625" customWidth="1"/>
    <col min="11" max="11" width="16" customWidth="1"/>
    <col min="12" max="12" width="14.26953125" customWidth="1"/>
    <col min="13" max="13" width="15.54296875" customWidth="1"/>
    <col min="14" max="14" width="15" customWidth="1"/>
    <col min="15" max="15" width="15.453125" customWidth="1"/>
    <col min="16" max="16" width="17.26953125" style="23" customWidth="1"/>
    <col min="17" max="17" width="17.1796875" customWidth="1"/>
  </cols>
  <sheetData>
    <row r="1" spans="1:25" ht="86.25" customHeight="1" x14ac:dyDescent="0.35">
      <c r="A1" s="63"/>
      <c r="B1" s="63"/>
      <c r="C1" s="189" t="s">
        <v>410</v>
      </c>
      <c r="D1" s="189"/>
      <c r="E1" s="63"/>
      <c r="F1" s="63"/>
      <c r="G1" s="63"/>
      <c r="H1" s="64"/>
      <c r="I1" s="64"/>
      <c r="J1" s="64"/>
      <c r="K1" s="64"/>
      <c r="L1" s="64"/>
      <c r="M1" s="64"/>
      <c r="N1" s="64"/>
      <c r="O1" s="64"/>
      <c r="P1" s="65"/>
      <c r="Q1" s="64"/>
    </row>
    <row r="2" spans="1:25" ht="30" customHeight="1" x14ac:dyDescent="0.35">
      <c r="A2" s="89"/>
      <c r="B2" s="122"/>
      <c r="C2" s="122"/>
      <c r="D2" s="122"/>
      <c r="E2" s="122"/>
      <c r="F2" s="122"/>
      <c r="L2" s="21"/>
      <c r="M2" s="22"/>
    </row>
    <row r="3" spans="1:25" s="10" customFormat="1" ht="54" customHeight="1" x14ac:dyDescent="0.45">
      <c r="A3" s="87"/>
      <c r="B3" s="190" t="s">
        <v>405</v>
      </c>
      <c r="C3" s="191"/>
      <c r="D3" s="191"/>
      <c r="E3" s="191"/>
      <c r="F3" s="192"/>
      <c r="G3" s="24"/>
      <c r="H3" s="24"/>
      <c r="I3" s="66"/>
      <c r="J3" s="67"/>
      <c r="K3" s="67"/>
      <c r="L3" s="67"/>
      <c r="M3" s="67"/>
      <c r="N3"/>
      <c r="O3" s="22"/>
      <c r="P3" s="68"/>
      <c r="Q3"/>
      <c r="R3"/>
      <c r="S3"/>
      <c r="T3"/>
      <c r="U3"/>
      <c r="V3"/>
      <c r="W3"/>
      <c r="X3"/>
      <c r="Y3"/>
    </row>
    <row r="4" spans="1:25" ht="30" customHeight="1" x14ac:dyDescent="0.35">
      <c r="A4" s="89"/>
      <c r="B4" s="193"/>
      <c r="C4" s="194"/>
      <c r="D4" s="194"/>
      <c r="E4" s="194"/>
      <c r="F4" s="195"/>
      <c r="L4" s="21"/>
      <c r="M4" s="22"/>
    </row>
    <row r="5" spans="1:25" ht="30" customHeight="1" x14ac:dyDescent="0.35">
      <c r="A5" s="89"/>
      <c r="B5" s="122"/>
      <c r="C5" s="122"/>
      <c r="D5" s="122"/>
      <c r="E5" s="122"/>
      <c r="F5" s="122"/>
      <c r="L5" s="21"/>
      <c r="M5" s="22"/>
    </row>
    <row r="6" spans="1:25" ht="37.9" customHeight="1" x14ac:dyDescent="0.35">
      <c r="B6" s="91" t="s">
        <v>377</v>
      </c>
      <c r="C6" s="170" t="s">
        <v>406</v>
      </c>
      <c r="D6" s="171"/>
      <c r="E6" s="171"/>
      <c r="F6" s="172"/>
    </row>
    <row r="7" spans="1:25" ht="37.9" customHeight="1" x14ac:dyDescent="0.35">
      <c r="B7" s="124"/>
      <c r="C7" s="121"/>
      <c r="D7" s="121"/>
    </row>
    <row r="8" spans="1:25" ht="37.9" customHeight="1" x14ac:dyDescent="0.35">
      <c r="B8" s="127" t="s">
        <v>404</v>
      </c>
      <c r="C8" s="196" t="s">
        <v>407</v>
      </c>
      <c r="D8" s="197"/>
      <c r="E8" s="197"/>
      <c r="F8" s="198"/>
    </row>
    <row r="9" spans="1:25" ht="37.9" customHeight="1" x14ac:dyDescent="0.35">
      <c r="B9" s="128"/>
      <c r="C9" s="168"/>
      <c r="D9" s="169"/>
      <c r="E9" s="169"/>
      <c r="F9" s="199"/>
    </row>
    <row r="10" spans="1:25" ht="37.9" customHeight="1" x14ac:dyDescent="0.35">
      <c r="B10" s="128"/>
      <c r="C10" s="126" t="s">
        <v>408</v>
      </c>
      <c r="D10" s="200" t="s">
        <v>409</v>
      </c>
      <c r="E10" s="201"/>
      <c r="F10" s="202"/>
    </row>
    <row r="11" spans="1:25" ht="37.9" customHeight="1" x14ac:dyDescent="0.35">
      <c r="B11" s="129"/>
      <c r="C11" s="183" t="s">
        <v>411</v>
      </c>
      <c r="D11" s="184"/>
      <c r="E11" s="184"/>
      <c r="F11" s="185"/>
    </row>
    <row r="12" spans="1:25" ht="30" customHeight="1" x14ac:dyDescent="0.35"/>
    <row r="13" spans="1:25" ht="30" customHeight="1" x14ac:dyDescent="0.35">
      <c r="B13" s="127" t="s">
        <v>378</v>
      </c>
      <c r="C13" s="164" t="s">
        <v>379</v>
      </c>
      <c r="D13" s="165"/>
      <c r="E13" s="130"/>
      <c r="F13" s="131"/>
    </row>
    <row r="14" spans="1:25" x14ac:dyDescent="0.35">
      <c r="B14" s="128"/>
      <c r="C14" s="166" t="s">
        <v>380</v>
      </c>
      <c r="D14" s="167"/>
      <c r="E14" s="132"/>
      <c r="F14" s="133"/>
    </row>
    <row r="15" spans="1:25" x14ac:dyDescent="0.35">
      <c r="B15" s="128"/>
      <c r="C15" s="134" t="s">
        <v>381</v>
      </c>
      <c r="D15" s="135"/>
      <c r="E15" s="132"/>
      <c r="F15" s="133"/>
    </row>
    <row r="16" spans="1:25" x14ac:dyDescent="0.35">
      <c r="B16" s="128"/>
      <c r="C16" s="134" t="s">
        <v>382</v>
      </c>
      <c r="D16" s="135"/>
      <c r="E16" s="132"/>
      <c r="F16" s="133"/>
    </row>
    <row r="17" spans="2:6" x14ac:dyDescent="0.35">
      <c r="B17" s="128"/>
      <c r="C17" s="134" t="s">
        <v>383</v>
      </c>
      <c r="D17" s="135"/>
      <c r="E17" s="132"/>
      <c r="F17" s="133"/>
    </row>
    <row r="18" spans="2:6" x14ac:dyDescent="0.35">
      <c r="B18" s="128"/>
      <c r="C18" s="134" t="s">
        <v>384</v>
      </c>
      <c r="D18" s="135"/>
      <c r="E18" s="132"/>
      <c r="F18" s="133"/>
    </row>
    <row r="19" spans="2:6" x14ac:dyDescent="0.35">
      <c r="B19" s="128"/>
      <c r="C19" s="134" t="s">
        <v>10</v>
      </c>
      <c r="D19" s="135"/>
      <c r="E19" s="132"/>
      <c r="F19" s="133"/>
    </row>
    <row r="20" spans="2:6" x14ac:dyDescent="0.35">
      <c r="B20" s="128"/>
      <c r="C20" s="134" t="s">
        <v>385</v>
      </c>
      <c r="D20" s="135"/>
      <c r="E20" s="132"/>
      <c r="F20" s="133"/>
    </row>
    <row r="21" spans="2:6" x14ac:dyDescent="0.35">
      <c r="B21" s="128"/>
      <c r="C21" s="136"/>
      <c r="D21" s="135"/>
      <c r="E21" s="132"/>
      <c r="F21" s="133"/>
    </row>
    <row r="22" spans="2:6" ht="14.5" customHeight="1" x14ac:dyDescent="0.35">
      <c r="B22" s="128"/>
      <c r="C22" s="168" t="s">
        <v>412</v>
      </c>
      <c r="D22" s="169"/>
      <c r="E22" s="132"/>
      <c r="F22" s="133"/>
    </row>
    <row r="23" spans="2:6" ht="28.15" customHeight="1" x14ac:dyDescent="0.35">
      <c r="B23" s="128"/>
      <c r="C23" s="186" t="s">
        <v>414</v>
      </c>
      <c r="D23" s="187"/>
      <c r="E23" s="187"/>
      <c r="F23" s="188"/>
    </row>
    <row r="24" spans="2:6" ht="87.65" customHeight="1" x14ac:dyDescent="0.35">
      <c r="B24" s="128"/>
      <c r="C24" s="186" t="s">
        <v>413</v>
      </c>
      <c r="D24" s="187"/>
      <c r="E24" s="187"/>
      <c r="F24" s="188"/>
    </row>
    <row r="25" spans="2:6" ht="14.5" customHeight="1" x14ac:dyDescent="0.35">
      <c r="B25" s="128"/>
      <c r="C25" s="173"/>
      <c r="D25" s="174"/>
      <c r="E25" s="132"/>
      <c r="F25" s="133"/>
    </row>
    <row r="26" spans="2:6" ht="14.5" customHeight="1" x14ac:dyDescent="0.35">
      <c r="B26" s="128"/>
      <c r="C26" s="175" t="s">
        <v>452</v>
      </c>
      <c r="D26" s="176"/>
      <c r="E26" s="132"/>
      <c r="F26" s="133"/>
    </row>
    <row r="27" spans="2:6" ht="14.5" customHeight="1" x14ac:dyDescent="0.35">
      <c r="B27" s="128"/>
      <c r="C27" s="160"/>
      <c r="D27" s="135"/>
      <c r="E27" s="132"/>
      <c r="F27" s="133"/>
    </row>
    <row r="28" spans="2:6" ht="14.5" customHeight="1" x14ac:dyDescent="0.35">
      <c r="B28" s="128"/>
      <c r="C28" s="161" t="s">
        <v>453</v>
      </c>
      <c r="D28" s="135"/>
      <c r="E28" s="132"/>
      <c r="F28" s="133"/>
    </row>
    <row r="29" spans="2:6" ht="14.5" customHeight="1" x14ac:dyDescent="0.35">
      <c r="B29" s="128"/>
      <c r="C29" s="161" t="s">
        <v>458</v>
      </c>
      <c r="D29" s="135"/>
      <c r="E29" s="132"/>
      <c r="F29" s="133"/>
    </row>
    <row r="30" spans="2:6" ht="14.5" customHeight="1" x14ac:dyDescent="0.35">
      <c r="B30" s="128"/>
      <c r="C30" s="161" t="s">
        <v>454</v>
      </c>
      <c r="D30" s="135"/>
      <c r="E30" s="132"/>
      <c r="F30" s="133"/>
    </row>
    <row r="31" spans="2:6" ht="14.5" customHeight="1" x14ac:dyDescent="0.35">
      <c r="B31" s="128"/>
      <c r="C31" s="160"/>
      <c r="D31" s="135"/>
      <c r="E31" s="132"/>
      <c r="F31" s="133"/>
    </row>
    <row r="32" spans="2:6" ht="30" customHeight="1" x14ac:dyDescent="0.35">
      <c r="B32" s="150"/>
      <c r="C32" s="137" t="s">
        <v>386</v>
      </c>
      <c r="D32" s="138"/>
      <c r="E32" s="139"/>
      <c r="F32" s="140"/>
    </row>
    <row r="33" spans="2:6" ht="30" customHeight="1" x14ac:dyDescent="0.35">
      <c r="B33" s="150"/>
      <c r="C33" s="136"/>
      <c r="D33" s="135"/>
      <c r="E33" s="132"/>
      <c r="F33" s="133"/>
    </row>
    <row r="34" spans="2:6" ht="30" customHeight="1" x14ac:dyDescent="0.35">
      <c r="B34" s="151"/>
      <c r="C34" s="170" t="s">
        <v>415</v>
      </c>
      <c r="D34" s="171"/>
      <c r="E34" s="171"/>
      <c r="F34" s="172"/>
    </row>
    <row r="35" spans="2:6" ht="30" customHeight="1" x14ac:dyDescent="0.35">
      <c r="B35" s="151"/>
      <c r="C35" s="141" t="s">
        <v>416</v>
      </c>
      <c r="D35" s="142"/>
      <c r="E35" s="130"/>
      <c r="F35" s="131"/>
    </row>
    <row r="36" spans="2:6" ht="30" customHeight="1" x14ac:dyDescent="0.35">
      <c r="B36" s="151"/>
      <c r="C36" s="168" t="s">
        <v>421</v>
      </c>
      <c r="D36" s="169"/>
      <c r="E36" s="169"/>
      <c r="F36" s="133"/>
    </row>
    <row r="37" spans="2:6" ht="30" customHeight="1" x14ac:dyDescent="0.35">
      <c r="B37" s="151"/>
      <c r="C37" s="125"/>
      <c r="D37" s="143"/>
      <c r="E37" s="132"/>
      <c r="F37" s="133"/>
    </row>
    <row r="38" spans="2:6" ht="30" customHeight="1" x14ac:dyDescent="0.35">
      <c r="B38" s="151"/>
      <c r="C38" s="125"/>
      <c r="D38" s="143"/>
      <c r="E38" s="132"/>
      <c r="F38" s="133"/>
    </row>
    <row r="39" spans="2:6" ht="30" customHeight="1" x14ac:dyDescent="0.35">
      <c r="B39" s="151"/>
      <c r="C39" s="125"/>
      <c r="D39" s="143"/>
      <c r="E39" s="132"/>
      <c r="F39" s="133"/>
    </row>
    <row r="40" spans="2:6" ht="30" customHeight="1" x14ac:dyDescent="0.35">
      <c r="B40" s="151"/>
      <c r="C40" s="136"/>
      <c r="D40" s="143"/>
      <c r="E40" s="132"/>
      <c r="F40" s="133"/>
    </row>
    <row r="41" spans="2:6" ht="30" customHeight="1" x14ac:dyDescent="0.35">
      <c r="B41" s="151"/>
      <c r="C41" s="136"/>
      <c r="D41" s="143"/>
      <c r="E41" s="132"/>
      <c r="F41" s="133"/>
    </row>
    <row r="42" spans="2:6" ht="30" customHeight="1" x14ac:dyDescent="0.35">
      <c r="B42" s="151"/>
      <c r="C42" s="136"/>
      <c r="D42" s="143"/>
      <c r="E42" s="132"/>
      <c r="F42" s="133"/>
    </row>
    <row r="43" spans="2:6" ht="30" customHeight="1" x14ac:dyDescent="0.35">
      <c r="B43" s="151"/>
      <c r="C43" s="136"/>
      <c r="D43" s="143"/>
      <c r="E43" s="132"/>
      <c r="F43" s="133"/>
    </row>
    <row r="44" spans="2:6" ht="30" customHeight="1" x14ac:dyDescent="0.35">
      <c r="B44" s="151"/>
      <c r="C44" s="168" t="s">
        <v>422</v>
      </c>
      <c r="D44" s="169"/>
      <c r="E44" s="169"/>
      <c r="F44" s="199"/>
    </row>
    <row r="45" spans="2:6" ht="30" customHeight="1" x14ac:dyDescent="0.35">
      <c r="B45" s="151"/>
      <c r="C45" s="168"/>
      <c r="D45" s="169"/>
      <c r="E45" s="169"/>
      <c r="F45" s="199"/>
    </row>
    <row r="46" spans="2:6" ht="30" customHeight="1" x14ac:dyDescent="0.35">
      <c r="B46" s="151"/>
      <c r="C46" s="136"/>
      <c r="D46" s="143"/>
      <c r="E46" s="132"/>
      <c r="F46" s="133"/>
    </row>
    <row r="47" spans="2:6" ht="30" customHeight="1" x14ac:dyDescent="0.35">
      <c r="B47" s="151"/>
      <c r="C47" s="136"/>
      <c r="D47" s="143"/>
      <c r="E47" s="132"/>
      <c r="F47" s="133"/>
    </row>
    <row r="48" spans="2:6" ht="30" customHeight="1" x14ac:dyDescent="0.35">
      <c r="B48" s="151"/>
      <c r="C48" s="136"/>
      <c r="D48" s="143"/>
      <c r="E48" s="132"/>
      <c r="F48" s="133"/>
    </row>
    <row r="49" spans="2:6" ht="30" customHeight="1" x14ac:dyDescent="0.35">
      <c r="B49" s="151"/>
      <c r="C49" s="136"/>
      <c r="D49" s="143"/>
      <c r="E49" s="132"/>
      <c r="F49" s="133"/>
    </row>
    <row r="50" spans="2:6" ht="30" customHeight="1" x14ac:dyDescent="0.35">
      <c r="B50" s="151"/>
      <c r="C50" s="136"/>
      <c r="D50" s="143"/>
      <c r="E50" s="132"/>
      <c r="F50" s="133"/>
    </row>
    <row r="51" spans="2:6" ht="30" customHeight="1" x14ac:dyDescent="0.35">
      <c r="B51" s="151"/>
      <c r="C51" s="136"/>
      <c r="D51" s="143"/>
      <c r="E51" s="132"/>
      <c r="F51" s="133"/>
    </row>
    <row r="52" spans="2:6" ht="36.65" customHeight="1" x14ac:dyDescent="0.35">
      <c r="B52" s="151"/>
      <c r="C52" s="136"/>
      <c r="D52" s="143"/>
      <c r="E52" s="132"/>
      <c r="F52" s="133"/>
    </row>
    <row r="53" spans="2:6" ht="30" customHeight="1" x14ac:dyDescent="0.35">
      <c r="B53" s="151"/>
      <c r="C53" s="175" t="s">
        <v>423</v>
      </c>
      <c r="D53" s="176"/>
      <c r="E53" s="176"/>
      <c r="F53" s="223"/>
    </row>
    <row r="54" spans="2:6" ht="30" customHeight="1" x14ac:dyDescent="0.35">
      <c r="B54" s="151"/>
      <c r="C54" s="175"/>
      <c r="D54" s="176"/>
      <c r="E54" s="176"/>
      <c r="F54" s="223"/>
    </row>
    <row r="55" spans="2:6" ht="30" customHeight="1" x14ac:dyDescent="0.35">
      <c r="B55" s="151"/>
      <c r="C55" s="175"/>
      <c r="D55" s="176"/>
      <c r="E55" s="176"/>
      <c r="F55" s="223"/>
    </row>
    <row r="56" spans="2:6" ht="30" customHeight="1" x14ac:dyDescent="0.35">
      <c r="B56" s="151"/>
      <c r="C56" s="175"/>
      <c r="D56" s="176"/>
      <c r="E56" s="176"/>
      <c r="F56" s="223"/>
    </row>
    <row r="57" spans="2:6" ht="30" customHeight="1" x14ac:dyDescent="0.35">
      <c r="B57" s="151"/>
      <c r="C57" s="224"/>
      <c r="D57" s="225"/>
      <c r="E57" s="225"/>
      <c r="F57" s="226"/>
    </row>
    <row r="58" spans="2:6" ht="30" customHeight="1" x14ac:dyDescent="0.35">
      <c r="B58" s="151"/>
      <c r="C58" s="144" t="s">
        <v>417</v>
      </c>
      <c r="D58" s="145"/>
      <c r="E58" s="146"/>
      <c r="F58" s="147"/>
    </row>
    <row r="59" spans="2:6" ht="59.5" customHeight="1" x14ac:dyDescent="0.35">
      <c r="B59" s="151"/>
      <c r="C59" s="170" t="s">
        <v>418</v>
      </c>
      <c r="D59" s="171"/>
      <c r="E59" s="171"/>
      <c r="F59" s="172"/>
    </row>
    <row r="60" spans="2:6" ht="39" customHeight="1" x14ac:dyDescent="0.35">
      <c r="B60" s="151"/>
      <c r="C60" s="148" t="s">
        <v>419</v>
      </c>
      <c r="D60" s="149"/>
      <c r="E60" s="146"/>
      <c r="F60" s="147"/>
    </row>
    <row r="61" spans="2:6" ht="66" customHeight="1" x14ac:dyDescent="0.35">
      <c r="B61" s="151"/>
      <c r="C61" s="214" t="s">
        <v>424</v>
      </c>
      <c r="D61" s="215"/>
      <c r="E61" s="215"/>
      <c r="F61" s="216"/>
    </row>
    <row r="62" spans="2:6" ht="30" customHeight="1" x14ac:dyDescent="0.35">
      <c r="B62" s="151"/>
      <c r="C62" s="217"/>
      <c r="D62" s="218"/>
      <c r="E62" s="218"/>
      <c r="F62" s="219"/>
    </row>
    <row r="63" spans="2:6" ht="30" customHeight="1" x14ac:dyDescent="0.35">
      <c r="B63" s="151"/>
      <c r="C63" s="217"/>
      <c r="D63" s="218"/>
      <c r="E63" s="218"/>
      <c r="F63" s="219"/>
    </row>
    <row r="64" spans="2:6" ht="30" customHeight="1" x14ac:dyDescent="0.35">
      <c r="B64" s="151"/>
      <c r="C64" s="217"/>
      <c r="D64" s="218"/>
      <c r="E64" s="218"/>
      <c r="F64" s="219"/>
    </row>
    <row r="65" spans="2:6" ht="30" customHeight="1" x14ac:dyDescent="0.35">
      <c r="B65" s="151"/>
      <c r="C65" s="217"/>
      <c r="D65" s="218"/>
      <c r="E65" s="218"/>
      <c r="F65" s="219"/>
    </row>
    <row r="66" spans="2:6" ht="20.5" customHeight="1" x14ac:dyDescent="0.35">
      <c r="B66" s="151"/>
      <c r="C66" s="220"/>
      <c r="D66" s="221"/>
      <c r="E66" s="221"/>
      <c r="F66" s="222"/>
    </row>
    <row r="67" spans="2:6" ht="30" customHeight="1" x14ac:dyDescent="0.35">
      <c r="B67" s="151"/>
      <c r="C67" s="170" t="s">
        <v>420</v>
      </c>
      <c r="D67" s="171"/>
      <c r="E67" s="171"/>
      <c r="F67" s="172"/>
    </row>
    <row r="68" spans="2:6" ht="30" customHeight="1" x14ac:dyDescent="0.35">
      <c r="B68" s="151"/>
      <c r="C68" s="205" t="s">
        <v>425</v>
      </c>
      <c r="D68" s="206"/>
      <c r="E68" s="206"/>
      <c r="F68" s="207"/>
    </row>
    <row r="69" spans="2:6" ht="38" customHeight="1" x14ac:dyDescent="0.35">
      <c r="B69" s="151"/>
      <c r="C69" s="208" t="s">
        <v>455</v>
      </c>
      <c r="D69" s="209"/>
      <c r="E69" s="209"/>
      <c r="F69" s="210"/>
    </row>
    <row r="70" spans="2:6" ht="234.5" customHeight="1" x14ac:dyDescent="0.35">
      <c r="B70" s="162"/>
      <c r="C70" s="180" t="s">
        <v>456</v>
      </c>
      <c r="D70" s="181"/>
      <c r="E70" s="181"/>
      <c r="F70" s="182"/>
    </row>
    <row r="71" spans="2:6" ht="206" customHeight="1" x14ac:dyDescent="0.35">
      <c r="B71" s="152"/>
      <c r="C71" s="177" t="s">
        <v>457</v>
      </c>
      <c r="D71" s="178"/>
      <c r="E71" s="178"/>
      <c r="F71" s="179"/>
    </row>
    <row r="72" spans="2:6" ht="30" customHeight="1" x14ac:dyDescent="0.35">
      <c r="B72" s="88"/>
      <c r="C72" s="90"/>
      <c r="D72" s="123"/>
    </row>
    <row r="73" spans="2:6" ht="30" customHeight="1" x14ac:dyDescent="0.35">
      <c r="B73" s="203" t="s">
        <v>426</v>
      </c>
      <c r="C73" s="196" t="s">
        <v>427</v>
      </c>
      <c r="D73" s="197"/>
      <c r="E73" s="197"/>
      <c r="F73" s="198"/>
    </row>
    <row r="74" spans="2:6" ht="36.75" customHeight="1" x14ac:dyDescent="0.35">
      <c r="B74" s="204"/>
      <c r="C74" s="211"/>
      <c r="D74" s="212"/>
      <c r="E74" s="212"/>
      <c r="F74" s="213"/>
    </row>
    <row r="75" spans="2:6" ht="36.75" customHeight="1" x14ac:dyDescent="0.35">
      <c r="B75" s="88"/>
      <c r="C75" s="163"/>
      <c r="D75" s="163"/>
    </row>
    <row r="76" spans="2:6" ht="36.75" customHeight="1" x14ac:dyDescent="0.35">
      <c r="C76" s="163"/>
      <c r="D76" s="163"/>
    </row>
    <row r="77" spans="2:6" ht="36.75" customHeight="1" x14ac:dyDescent="0.35"/>
    <row r="78" spans="2:6" ht="36.75" customHeight="1" x14ac:dyDescent="0.35"/>
    <row r="79" spans="2:6" ht="36.75" customHeight="1" x14ac:dyDescent="0.35"/>
    <row r="80" spans="2:6" ht="36.75" customHeight="1" x14ac:dyDescent="0.35"/>
  </sheetData>
  <mergeCells count="28">
    <mergeCell ref="B73:B74"/>
    <mergeCell ref="C68:F68"/>
    <mergeCell ref="C34:F34"/>
    <mergeCell ref="C69:F69"/>
    <mergeCell ref="C73:F74"/>
    <mergeCell ref="C44:F45"/>
    <mergeCell ref="C61:F66"/>
    <mergeCell ref="C67:F67"/>
    <mergeCell ref="C53:F57"/>
    <mergeCell ref="C11:F11"/>
    <mergeCell ref="C23:F23"/>
    <mergeCell ref="C24:F24"/>
    <mergeCell ref="C1:D1"/>
    <mergeCell ref="B3:F4"/>
    <mergeCell ref="C6:F6"/>
    <mergeCell ref="C8:F9"/>
    <mergeCell ref="D10:F10"/>
    <mergeCell ref="C76:D76"/>
    <mergeCell ref="C13:D13"/>
    <mergeCell ref="C14:D14"/>
    <mergeCell ref="C22:D22"/>
    <mergeCell ref="C75:D75"/>
    <mergeCell ref="C59:F59"/>
    <mergeCell ref="C36:E36"/>
    <mergeCell ref="C25:D25"/>
    <mergeCell ref="C26:D26"/>
    <mergeCell ref="C71:F71"/>
    <mergeCell ref="C70:F70"/>
  </mergeCells>
  <conditionalFormatting sqref="C13 B76:B1048576 B6:B8 B12:B13 B33:B72">
    <cfRule type="containsText" dxfId="31" priority="13" operator="containsText" text="Controls">
      <formula>NOT(ISERROR(SEARCH("Controls",B6)))</formula>
    </cfRule>
    <cfRule type="containsText" dxfId="30" priority="14" operator="containsText" text="Agricultural">
      <formula>NOT(ISERROR(SEARCH("Agricultural",B6)))</formula>
    </cfRule>
  </conditionalFormatting>
  <conditionalFormatting sqref="Q4:Q59">
    <cfRule type="containsText" dxfId="29" priority="11" operator="containsText" text="Cost">
      <formula>NOT(ISERROR(SEARCH("Cost",Q4)))</formula>
    </cfRule>
    <cfRule type="containsText" dxfId="28" priority="12" operator="containsText" text="Measure">
      <formula>NOT(ISERROR(SEARCH("Measure",Q4)))</formula>
    </cfRule>
  </conditionalFormatting>
  <conditionalFormatting sqref="B75">
    <cfRule type="containsText" dxfId="27" priority="7" operator="containsText" text="Controls">
      <formula>NOT(ISERROR(SEARCH("Controls",B75)))</formula>
    </cfRule>
    <cfRule type="containsText" dxfId="26" priority="8" operator="containsText" text="Agricultural">
      <formula>NOT(ISERROR(SEARCH("Agricultural",B75)))</formula>
    </cfRule>
  </conditionalFormatting>
  <conditionalFormatting sqref="Q2">
    <cfRule type="containsText" dxfId="25" priority="5" operator="containsText" text="Cost">
      <formula>NOT(ISERROR(SEARCH("Cost",Q2)))</formula>
    </cfRule>
    <cfRule type="containsText" dxfId="24" priority="6" operator="containsText" text="Measure">
      <formula>NOT(ISERROR(SEARCH("Measure",Q2)))</formula>
    </cfRule>
  </conditionalFormatting>
  <conditionalFormatting sqref="B32">
    <cfRule type="containsText" dxfId="23" priority="3" operator="containsText" text="Controls">
      <formula>NOT(ISERROR(SEARCH("Controls",B32)))</formula>
    </cfRule>
    <cfRule type="containsText" dxfId="22" priority="4" operator="containsText" text="Agricultural">
      <formula>NOT(ISERROR(SEARCH("Agricultural",B32)))</formula>
    </cfRule>
  </conditionalFormatting>
  <conditionalFormatting sqref="B73">
    <cfRule type="containsText" dxfId="21" priority="1" operator="containsText" text="Controls">
      <formula>NOT(ISERROR(SEARCH("Controls",B73)))</formula>
    </cfRule>
    <cfRule type="containsText" dxfId="20" priority="2" operator="containsText" text="Agricultural">
      <formula>NOT(ISERROR(SEARCH("Agricultural",B73)))</formula>
    </cfRule>
  </conditionalFormatting>
  <hyperlinks>
    <hyperlink ref="C28" r:id="rId1" display="        DLC Product Finder" xr:uid="{BD8DA3ED-8F72-46F5-8897-CB1214FBB1B9}"/>
    <hyperlink ref="C29" r:id="rId2" display="        Energy Star" xr:uid="{035EAB92-7C9E-467A-A5F9-686D7C809947}"/>
    <hyperlink ref="C30" r:id="rId3" xr:uid="{737D0C53-7B9D-4C36-8683-19086EF7D2EA}"/>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04088-8018-4439-A9CE-4F6A7F3B1E45}">
  <sheetPr codeName="Sheet1">
    <tabColor rgb="FFC6E0B4"/>
  </sheetPr>
  <dimension ref="A1:U27"/>
  <sheetViews>
    <sheetView showGridLines="0" showZeros="0" zoomScaleNormal="100" workbookViewId="0">
      <selection activeCell="G4" sqref="G4"/>
    </sheetView>
  </sheetViews>
  <sheetFormatPr defaultRowHeight="14.5" x14ac:dyDescent="0.35"/>
  <cols>
    <col min="1" max="1" width="10.1796875" customWidth="1"/>
    <col min="2" max="2" width="25" style="28" customWidth="1"/>
    <col min="3" max="3" width="59.453125" style="28" customWidth="1"/>
    <col min="4" max="4" width="24.81640625" style="26" customWidth="1"/>
    <col min="5" max="5" width="14.1796875" style="20" customWidth="1"/>
    <col min="6" max="6" width="9.1796875" style="20" customWidth="1"/>
    <col min="7" max="8" width="11" customWidth="1"/>
    <col min="9" max="10" width="12.26953125" customWidth="1"/>
    <col min="11" max="11" width="13.7265625" customWidth="1"/>
    <col min="12" max="12" width="16.26953125" customWidth="1"/>
    <col min="13" max="13" width="13.54296875" bestFit="1" customWidth="1"/>
    <col min="14" max="14" width="11.81640625" bestFit="1" customWidth="1"/>
    <col min="15" max="15" width="12.1796875" bestFit="1" customWidth="1"/>
    <col min="16" max="16" width="15.54296875" customWidth="1"/>
    <col min="17" max="17" width="15" customWidth="1"/>
    <col min="18" max="18" width="15.453125" customWidth="1"/>
    <col min="19" max="19" width="17.26953125" style="23" customWidth="1"/>
    <col min="20" max="20" width="17.1796875" customWidth="1"/>
  </cols>
  <sheetData>
    <row r="1" spans="1:21" ht="86.25" customHeight="1" thickBot="1" x14ac:dyDescent="0.4">
      <c r="A1" s="96"/>
      <c r="B1" s="96"/>
      <c r="C1" s="97" t="s">
        <v>451</v>
      </c>
      <c r="D1" s="96"/>
      <c r="E1" s="96"/>
      <c r="F1" s="96"/>
      <c r="G1" s="96"/>
      <c r="H1" s="96"/>
      <c r="I1" s="64"/>
      <c r="J1" s="64"/>
      <c r="K1" s="64"/>
      <c r="L1" s="64"/>
      <c r="M1" s="64"/>
      <c r="N1" s="64"/>
      <c r="O1" s="64"/>
      <c r="P1" s="64"/>
      <c r="Q1" s="64"/>
      <c r="R1" s="64"/>
      <c r="S1" s="65"/>
      <c r="T1" s="64"/>
    </row>
    <row r="2" spans="1:21" s="10" customFormat="1" ht="78" customHeight="1" x14ac:dyDescent="0.35">
      <c r="A2" s="99" t="s">
        <v>0</v>
      </c>
      <c r="B2" s="100" t="s">
        <v>1</v>
      </c>
      <c r="C2" s="100" t="s">
        <v>2</v>
      </c>
      <c r="D2" s="100" t="s">
        <v>3</v>
      </c>
      <c r="E2" s="100" t="s">
        <v>4</v>
      </c>
      <c r="F2" s="100" t="s">
        <v>403</v>
      </c>
      <c r="G2" s="100" t="s">
        <v>5</v>
      </c>
      <c r="H2" s="100" t="s">
        <v>7</v>
      </c>
      <c r="I2" s="100" t="s">
        <v>6</v>
      </c>
      <c r="J2" s="100" t="s">
        <v>401</v>
      </c>
      <c r="K2" s="100" t="s">
        <v>402</v>
      </c>
      <c r="L2" s="100" t="s">
        <v>400</v>
      </c>
      <c r="M2" s="100" t="s">
        <v>8</v>
      </c>
      <c r="N2" s="100" t="s">
        <v>9</v>
      </c>
      <c r="O2" s="100" t="s">
        <v>10</v>
      </c>
      <c r="P2" s="100" t="s">
        <v>11</v>
      </c>
      <c r="Q2" s="100" t="s">
        <v>12</v>
      </c>
      <c r="R2" s="100" t="s">
        <v>13</v>
      </c>
      <c r="S2" s="100" t="s">
        <v>14</v>
      </c>
      <c r="T2" s="101" t="s">
        <v>15</v>
      </c>
    </row>
    <row r="3" spans="1:21" ht="30" customHeight="1" x14ac:dyDescent="0.35">
      <c r="A3" s="102">
        <v>1</v>
      </c>
      <c r="B3" s="61" t="s">
        <v>18</v>
      </c>
      <c r="C3" s="61" t="s">
        <v>19</v>
      </c>
      <c r="D3" s="57"/>
      <c r="E3" s="58"/>
      <c r="F3" s="153" t="str">
        <f t="shared" ref="F3:F22" si="0">HYPERLINK("https://qpl.designlights.org/solid-state-lighting?search="&amp;E3,"Check")</f>
        <v>Check</v>
      </c>
      <c r="G3" s="53">
        <f>INDEX(Table27[],(MATCH(C3,Table27[Measure],0)),5)</f>
        <v>0</v>
      </c>
      <c r="H3" s="49"/>
      <c r="I3" s="54">
        <f>INDEX(Table27[],(MATCH(C3,Table27[Measure],0)),4)</f>
        <v>0</v>
      </c>
      <c r="J3" s="94">
        <f>INDEX(Table27[],(MATCH(C3,Table27[Measure],0)),6)</f>
        <v>0</v>
      </c>
      <c r="K3" s="51"/>
      <c r="L3" s="103">
        <f>INDEX(Table27[],(MATCH(C3,Table27[Measure],0)),8)*H3</f>
        <v>0</v>
      </c>
      <c r="M3" s="50"/>
      <c r="N3" s="50"/>
      <c r="O3" s="50"/>
      <c r="P3" s="54">
        <f>SUM(M3:O3)</f>
        <v>0</v>
      </c>
      <c r="Q3" s="104">
        <f t="shared" ref="Q3:Q22" si="1">P3*G3</f>
        <v>0</v>
      </c>
      <c r="R3" s="105">
        <f t="shared" ref="R3:R22" si="2">IF(AND(L3&gt;0,(IF(J3="per Unit",H3*I3,H3*I3*K3)) &gt; L3), L3, (IF(J3="per Unit",H3*I3,H3*I3*K3)))</f>
        <v>0</v>
      </c>
      <c r="S3" s="106">
        <f>MIN(Q3:R3)</f>
        <v>0</v>
      </c>
      <c r="T3" s="107" t="str">
        <f t="shared" ref="T3" si="3">IF( Q3&gt;0, (IF( Q3&lt;=R3, "Cost Driven", "Measure Driven")), "   ")</f>
        <v xml:space="preserve">   </v>
      </c>
    </row>
    <row r="4" spans="1:21" ht="30" customHeight="1" x14ac:dyDescent="0.35">
      <c r="A4" s="108">
        <v>2</v>
      </c>
      <c r="B4" s="61" t="s">
        <v>18</v>
      </c>
      <c r="C4" s="61" t="s">
        <v>19</v>
      </c>
      <c r="D4" s="59"/>
      <c r="E4" s="60"/>
      <c r="F4" s="154" t="str">
        <f t="shared" si="0"/>
        <v>Check</v>
      </c>
      <c r="G4" s="55">
        <f>INDEX(Table27[],(MATCH(C4,Table27[Measure],0)),5)</f>
        <v>0</v>
      </c>
      <c r="H4" s="51">
        <v>0</v>
      </c>
      <c r="I4" s="56">
        <f>INDEX(Table27[],(MATCH(C4,Table27[Measure],0)),4)</f>
        <v>0</v>
      </c>
      <c r="J4" s="94">
        <f>INDEX(Table27[],(MATCH(C4,Table27[Measure],0)),6)</f>
        <v>0</v>
      </c>
      <c r="K4" s="51"/>
      <c r="L4" s="103">
        <f>INDEX(Table27[],(MATCH(C4,Table27[Measure],0)),8)*H4</f>
        <v>0</v>
      </c>
      <c r="M4" s="52"/>
      <c r="N4" s="52"/>
      <c r="O4" s="52"/>
      <c r="P4" s="56">
        <f t="shared" ref="P4:P22" si="4">SUM(M4:O4)</f>
        <v>0</v>
      </c>
      <c r="Q4" s="109">
        <f t="shared" si="1"/>
        <v>0</v>
      </c>
      <c r="R4" s="105">
        <f t="shared" si="2"/>
        <v>0</v>
      </c>
      <c r="S4" s="110">
        <f>MIN(Q4:R4)</f>
        <v>0</v>
      </c>
      <c r="T4" s="107" t="str">
        <f>IF( Q4&gt;0, (IF( Q4&lt;=R4, "Cost Driven", "Measure Driven")), "   ")</f>
        <v xml:space="preserve">   </v>
      </c>
      <c r="U4">
        <f>IF(J3="per Unit", 0, 2)</f>
        <v>2</v>
      </c>
    </row>
    <row r="5" spans="1:21" ht="30" customHeight="1" x14ac:dyDescent="0.35">
      <c r="A5" s="108">
        <v>3</v>
      </c>
      <c r="B5" s="61" t="s">
        <v>18</v>
      </c>
      <c r="C5" s="61" t="s">
        <v>19</v>
      </c>
      <c r="D5" s="59"/>
      <c r="E5" s="60"/>
      <c r="F5" s="154" t="str">
        <f t="shared" si="0"/>
        <v>Check</v>
      </c>
      <c r="G5" s="55">
        <f>INDEX(Table27[],(MATCH(C5,Table27[Measure],0)),5)</f>
        <v>0</v>
      </c>
      <c r="H5" s="51">
        <v>0</v>
      </c>
      <c r="I5" s="56">
        <f>INDEX(Table27[],(MATCH(C5,Table27[Measure],0)),4)</f>
        <v>0</v>
      </c>
      <c r="J5" s="94">
        <f>INDEX(Table27[],(MATCH(C5,Table27[Measure],0)),6)</f>
        <v>0</v>
      </c>
      <c r="K5" s="51"/>
      <c r="L5" s="103">
        <f>INDEX(Table27[],(MATCH(C5,Table27[Measure],0)),8)*H5</f>
        <v>0</v>
      </c>
      <c r="M5" s="52"/>
      <c r="N5" s="52"/>
      <c r="O5" s="52"/>
      <c r="P5" s="56">
        <f t="shared" si="4"/>
        <v>0</v>
      </c>
      <c r="Q5" s="109">
        <f t="shared" si="1"/>
        <v>0</v>
      </c>
      <c r="R5" s="105">
        <f t="shared" si="2"/>
        <v>0</v>
      </c>
      <c r="S5" s="110">
        <f t="shared" ref="S5:S12" si="5">MIN(Q5:R5)</f>
        <v>0</v>
      </c>
      <c r="T5" s="107" t="str">
        <f t="shared" ref="T5:T22" si="6">IF( Q5&gt;0, (IF( Q5&lt;=R5, "Cost Driven", "Measure Driven")), "   ")</f>
        <v xml:space="preserve">   </v>
      </c>
    </row>
    <row r="6" spans="1:21" ht="30" customHeight="1" x14ac:dyDescent="0.35">
      <c r="A6" s="108">
        <v>4</v>
      </c>
      <c r="B6" s="61" t="s">
        <v>18</v>
      </c>
      <c r="C6" s="61" t="s">
        <v>19</v>
      </c>
      <c r="D6" s="59"/>
      <c r="E6" s="60"/>
      <c r="F6" s="154" t="str">
        <f t="shared" si="0"/>
        <v>Check</v>
      </c>
      <c r="G6" s="55">
        <f>INDEX(Table27[],(MATCH(C6,Table27[Measure],0)),5)</f>
        <v>0</v>
      </c>
      <c r="H6" s="51"/>
      <c r="I6" s="56">
        <f>INDEX(Table27[],(MATCH(C6,Table27[Measure],0)),4)</f>
        <v>0</v>
      </c>
      <c r="J6" s="94">
        <f>INDEX(Table27[],(MATCH(C6,Table27[Measure],0)),6)</f>
        <v>0</v>
      </c>
      <c r="K6" s="51"/>
      <c r="L6" s="103">
        <f>INDEX(Table27[],(MATCH(C6,Table27[Measure],0)),8)*H6</f>
        <v>0</v>
      </c>
      <c r="M6" s="52"/>
      <c r="N6" s="52"/>
      <c r="O6" s="52"/>
      <c r="P6" s="56">
        <f t="shared" si="4"/>
        <v>0</v>
      </c>
      <c r="Q6" s="109">
        <f t="shared" si="1"/>
        <v>0</v>
      </c>
      <c r="R6" s="105">
        <f t="shared" si="2"/>
        <v>0</v>
      </c>
      <c r="S6" s="110">
        <f t="shared" si="5"/>
        <v>0</v>
      </c>
      <c r="T6" s="107" t="str">
        <f t="shared" si="6"/>
        <v xml:space="preserve">   </v>
      </c>
    </row>
    <row r="7" spans="1:21" ht="30" customHeight="1" x14ac:dyDescent="0.35">
      <c r="A7" s="108">
        <v>5</v>
      </c>
      <c r="B7" s="61" t="s">
        <v>18</v>
      </c>
      <c r="C7" s="61" t="s">
        <v>19</v>
      </c>
      <c r="D7" s="59"/>
      <c r="E7" s="60"/>
      <c r="F7" s="154" t="str">
        <f t="shared" si="0"/>
        <v>Check</v>
      </c>
      <c r="G7" s="55">
        <f>INDEX(Table27[],(MATCH(C7,Table27[Measure],0)),5)</f>
        <v>0</v>
      </c>
      <c r="H7" s="51"/>
      <c r="I7" s="56">
        <f>INDEX(Table27[],(MATCH(C7,Table27[Measure],0)),4)</f>
        <v>0</v>
      </c>
      <c r="J7" s="94">
        <f>INDEX(Table27[],(MATCH(C7,Table27[Measure],0)),6)</f>
        <v>0</v>
      </c>
      <c r="K7" s="51"/>
      <c r="L7" s="103">
        <f>INDEX(Table27[],(MATCH(C7,Table27[Measure],0)),8)*H7</f>
        <v>0</v>
      </c>
      <c r="M7" s="52"/>
      <c r="N7" s="52"/>
      <c r="O7" s="52"/>
      <c r="P7" s="56">
        <f>SUM(M7:O7)</f>
        <v>0</v>
      </c>
      <c r="Q7" s="109">
        <f t="shared" si="1"/>
        <v>0</v>
      </c>
      <c r="R7" s="105">
        <f t="shared" si="2"/>
        <v>0</v>
      </c>
      <c r="S7" s="110">
        <f t="shared" si="5"/>
        <v>0</v>
      </c>
      <c r="T7" s="107" t="str">
        <f t="shared" si="6"/>
        <v xml:space="preserve">   </v>
      </c>
    </row>
    <row r="8" spans="1:21" ht="30" customHeight="1" x14ac:dyDescent="0.35">
      <c r="A8" s="108">
        <v>6</v>
      </c>
      <c r="B8" s="61" t="s">
        <v>18</v>
      </c>
      <c r="C8" s="61" t="s">
        <v>19</v>
      </c>
      <c r="D8" s="59"/>
      <c r="E8" s="60"/>
      <c r="F8" s="154" t="str">
        <f t="shared" si="0"/>
        <v>Check</v>
      </c>
      <c r="G8" s="55">
        <f>INDEX(Table27[],(MATCH(C8,Table27[Measure],0)),5)</f>
        <v>0</v>
      </c>
      <c r="H8" s="51"/>
      <c r="I8" s="56">
        <f>INDEX(Table27[],(MATCH(C8,Table27[Measure],0)),4)</f>
        <v>0</v>
      </c>
      <c r="J8" s="94">
        <f>INDEX(Table27[],(MATCH(C8,Table27[Measure],0)),6)</f>
        <v>0</v>
      </c>
      <c r="K8" s="51"/>
      <c r="L8" s="103">
        <f>INDEX(Table27[],(MATCH(C8,Table27[Measure],0)),8)*H8</f>
        <v>0</v>
      </c>
      <c r="M8" s="52"/>
      <c r="N8" s="52"/>
      <c r="O8" s="52"/>
      <c r="P8" s="56">
        <f t="shared" si="4"/>
        <v>0</v>
      </c>
      <c r="Q8" s="109">
        <f t="shared" si="1"/>
        <v>0</v>
      </c>
      <c r="R8" s="105">
        <f t="shared" si="2"/>
        <v>0</v>
      </c>
      <c r="S8" s="110">
        <f t="shared" si="5"/>
        <v>0</v>
      </c>
      <c r="T8" s="107" t="str">
        <f t="shared" si="6"/>
        <v xml:space="preserve">   </v>
      </c>
    </row>
    <row r="9" spans="1:21" ht="30" customHeight="1" x14ac:dyDescent="0.35">
      <c r="A9" s="108">
        <v>7</v>
      </c>
      <c r="B9" s="61" t="s">
        <v>18</v>
      </c>
      <c r="C9" s="61" t="s">
        <v>19</v>
      </c>
      <c r="D9" s="59"/>
      <c r="E9" s="60"/>
      <c r="F9" s="154" t="str">
        <f t="shared" si="0"/>
        <v>Check</v>
      </c>
      <c r="G9" s="55">
        <f>INDEX(Table27[],(MATCH(C9,Table27[Measure],0)),5)</f>
        <v>0</v>
      </c>
      <c r="H9" s="51"/>
      <c r="I9" s="56">
        <f>INDEX(Table27[],(MATCH(C9,Table27[Measure],0)),4)</f>
        <v>0</v>
      </c>
      <c r="J9" s="94">
        <f>INDEX(Table27[],(MATCH(C9,Table27[Measure],0)),6)</f>
        <v>0</v>
      </c>
      <c r="K9" s="51"/>
      <c r="L9" s="103">
        <f>INDEX(Table27[],(MATCH(C9,Table27[Measure],0)),8)*H9</f>
        <v>0</v>
      </c>
      <c r="M9" s="52"/>
      <c r="N9" s="52"/>
      <c r="O9" s="52"/>
      <c r="P9" s="56">
        <f t="shared" si="4"/>
        <v>0</v>
      </c>
      <c r="Q9" s="109">
        <f t="shared" si="1"/>
        <v>0</v>
      </c>
      <c r="R9" s="105">
        <f t="shared" si="2"/>
        <v>0</v>
      </c>
      <c r="S9" s="110">
        <f t="shared" si="5"/>
        <v>0</v>
      </c>
      <c r="T9" s="107" t="str">
        <f t="shared" si="6"/>
        <v xml:space="preserve">   </v>
      </c>
    </row>
    <row r="10" spans="1:21" ht="30" customHeight="1" x14ac:dyDescent="0.35">
      <c r="A10" s="108">
        <v>8</v>
      </c>
      <c r="B10" s="61" t="s">
        <v>18</v>
      </c>
      <c r="C10" s="61" t="s">
        <v>19</v>
      </c>
      <c r="D10" s="59"/>
      <c r="E10" s="60"/>
      <c r="F10" s="154" t="str">
        <f t="shared" si="0"/>
        <v>Check</v>
      </c>
      <c r="G10" s="55">
        <f>INDEX(Table27[],(MATCH(C10,Table27[Measure],0)),5)</f>
        <v>0</v>
      </c>
      <c r="H10" s="51"/>
      <c r="I10" s="56">
        <f>INDEX(Table27[],(MATCH(C10,Table27[Measure],0)),4)</f>
        <v>0</v>
      </c>
      <c r="J10" s="94">
        <f>INDEX(Table27[],(MATCH(C10,Table27[Measure],0)),6)</f>
        <v>0</v>
      </c>
      <c r="K10" s="51"/>
      <c r="L10" s="103">
        <f>INDEX(Table27[],(MATCH(C10,Table27[Measure],0)),8)*H10</f>
        <v>0</v>
      </c>
      <c r="M10" s="52"/>
      <c r="N10" s="52"/>
      <c r="O10" s="52"/>
      <c r="P10" s="56">
        <f t="shared" si="4"/>
        <v>0</v>
      </c>
      <c r="Q10" s="109">
        <f t="shared" si="1"/>
        <v>0</v>
      </c>
      <c r="R10" s="105">
        <f t="shared" si="2"/>
        <v>0</v>
      </c>
      <c r="S10" s="110">
        <f t="shared" si="5"/>
        <v>0</v>
      </c>
      <c r="T10" s="107" t="str">
        <f t="shared" si="6"/>
        <v xml:space="preserve">   </v>
      </c>
    </row>
    <row r="11" spans="1:21" ht="30" customHeight="1" x14ac:dyDescent="0.35">
      <c r="A11" s="108">
        <v>9</v>
      </c>
      <c r="B11" s="62" t="s">
        <v>18</v>
      </c>
      <c r="C11" s="62" t="s">
        <v>19</v>
      </c>
      <c r="D11" s="59"/>
      <c r="E11" s="60"/>
      <c r="F11" s="154" t="str">
        <f t="shared" si="0"/>
        <v>Check</v>
      </c>
      <c r="G11" s="55">
        <f>INDEX(Table27[],(MATCH(C11,Table27[Measure],0)),5)</f>
        <v>0</v>
      </c>
      <c r="H11" s="51"/>
      <c r="I11" s="56">
        <f>INDEX(Table27[],(MATCH(C11,Table27[Measure],0)),4)</f>
        <v>0</v>
      </c>
      <c r="J11" s="94">
        <f>INDEX(Table27[],(MATCH(C11,Table27[Measure],0)),6)</f>
        <v>0</v>
      </c>
      <c r="K11" s="51"/>
      <c r="L11" s="103">
        <f>INDEX(Table27[],(MATCH(C11,Table27[Measure],0)),8)*H11</f>
        <v>0</v>
      </c>
      <c r="M11" s="52"/>
      <c r="N11" s="52"/>
      <c r="O11" s="52"/>
      <c r="P11" s="56">
        <f t="shared" si="4"/>
        <v>0</v>
      </c>
      <c r="Q11" s="109">
        <f t="shared" si="1"/>
        <v>0</v>
      </c>
      <c r="R11" s="105">
        <f t="shared" si="2"/>
        <v>0</v>
      </c>
      <c r="S11" s="110">
        <f t="shared" si="5"/>
        <v>0</v>
      </c>
      <c r="T11" s="107" t="str">
        <f t="shared" si="6"/>
        <v xml:space="preserve">   </v>
      </c>
    </row>
    <row r="12" spans="1:21" ht="30" customHeight="1" x14ac:dyDescent="0.35">
      <c r="A12" s="108">
        <v>10</v>
      </c>
      <c r="B12" s="62" t="s">
        <v>18</v>
      </c>
      <c r="C12" s="62" t="s">
        <v>19</v>
      </c>
      <c r="D12" s="59"/>
      <c r="E12" s="60"/>
      <c r="F12" s="154" t="str">
        <f t="shared" si="0"/>
        <v>Check</v>
      </c>
      <c r="G12" s="55">
        <f>INDEX(Table27[],(MATCH(C12,Table27[Measure],0)),5)</f>
        <v>0</v>
      </c>
      <c r="H12" s="51"/>
      <c r="I12" s="56">
        <f>INDEX(Table27[],(MATCH(C12,Table27[Measure],0)),4)</f>
        <v>0</v>
      </c>
      <c r="J12" s="94">
        <f>INDEX(Table27[],(MATCH(C12,Table27[Measure],0)),6)</f>
        <v>0</v>
      </c>
      <c r="K12" s="51"/>
      <c r="L12" s="103">
        <f>INDEX(Table27[],(MATCH(C12,Table27[Measure],0)),8)*H12</f>
        <v>0</v>
      </c>
      <c r="M12" s="52"/>
      <c r="N12" s="52"/>
      <c r="O12" s="52"/>
      <c r="P12" s="56">
        <f t="shared" si="4"/>
        <v>0</v>
      </c>
      <c r="Q12" s="109">
        <f t="shared" si="1"/>
        <v>0</v>
      </c>
      <c r="R12" s="105">
        <f t="shared" si="2"/>
        <v>0</v>
      </c>
      <c r="S12" s="110">
        <f t="shared" si="5"/>
        <v>0</v>
      </c>
      <c r="T12" s="107" t="str">
        <f t="shared" si="6"/>
        <v xml:space="preserve">   </v>
      </c>
    </row>
    <row r="13" spans="1:21" ht="30" customHeight="1" x14ac:dyDescent="0.35">
      <c r="A13" s="108">
        <v>11</v>
      </c>
      <c r="B13" s="62" t="s">
        <v>18</v>
      </c>
      <c r="C13" s="62" t="s">
        <v>19</v>
      </c>
      <c r="D13" s="59"/>
      <c r="E13" s="60"/>
      <c r="F13" s="154" t="str">
        <f t="shared" si="0"/>
        <v>Check</v>
      </c>
      <c r="G13" s="55">
        <f>INDEX(Table27[],(MATCH(C13,Table27[Measure],0)),5)</f>
        <v>0</v>
      </c>
      <c r="H13" s="51"/>
      <c r="I13" s="56">
        <f>INDEX(Table27[],(MATCH(C13,Table27[Measure],0)),4)</f>
        <v>0</v>
      </c>
      <c r="J13" s="94">
        <f>INDEX(Table27[],(MATCH(C13,Table27[Measure],0)),6)</f>
        <v>0</v>
      </c>
      <c r="K13" s="51"/>
      <c r="L13" s="103">
        <f>INDEX(Table27[],(MATCH(C13,Table27[Measure],0)),8)*H13</f>
        <v>0</v>
      </c>
      <c r="M13" s="52"/>
      <c r="N13" s="52"/>
      <c r="O13" s="52"/>
      <c r="P13" s="56">
        <f t="shared" si="4"/>
        <v>0</v>
      </c>
      <c r="Q13" s="109">
        <f t="shared" si="1"/>
        <v>0</v>
      </c>
      <c r="R13" s="105">
        <f t="shared" si="2"/>
        <v>0</v>
      </c>
      <c r="S13" s="110">
        <f t="shared" ref="S13:S20" si="7">MIN(Q13:R13)</f>
        <v>0</v>
      </c>
      <c r="T13" s="107" t="str">
        <f t="shared" si="6"/>
        <v xml:space="preserve">   </v>
      </c>
    </row>
    <row r="14" spans="1:21" ht="30" customHeight="1" x14ac:dyDescent="0.35">
      <c r="A14" s="108">
        <v>12</v>
      </c>
      <c r="B14" s="62" t="s">
        <v>18</v>
      </c>
      <c r="C14" s="62" t="s">
        <v>19</v>
      </c>
      <c r="D14" s="59"/>
      <c r="E14" s="60"/>
      <c r="F14" s="154" t="str">
        <f t="shared" si="0"/>
        <v>Check</v>
      </c>
      <c r="G14" s="55">
        <f>INDEX(Table27[],(MATCH(C14,Table27[Measure],0)),5)</f>
        <v>0</v>
      </c>
      <c r="H14" s="51"/>
      <c r="I14" s="56">
        <f>INDEX(Table27[],(MATCH(C14,Table27[Measure],0)),4)</f>
        <v>0</v>
      </c>
      <c r="J14" s="94">
        <f>INDEX(Table27[],(MATCH(C14,Table27[Measure],0)),6)</f>
        <v>0</v>
      </c>
      <c r="K14" s="51"/>
      <c r="L14" s="103">
        <f>INDEX(Table27[],(MATCH(C14,Table27[Measure],0)),8)*H14</f>
        <v>0</v>
      </c>
      <c r="M14" s="52"/>
      <c r="N14" s="52"/>
      <c r="O14" s="52"/>
      <c r="P14" s="56">
        <f t="shared" si="4"/>
        <v>0</v>
      </c>
      <c r="Q14" s="109">
        <f t="shared" si="1"/>
        <v>0</v>
      </c>
      <c r="R14" s="105">
        <f t="shared" si="2"/>
        <v>0</v>
      </c>
      <c r="S14" s="110">
        <f t="shared" si="7"/>
        <v>0</v>
      </c>
      <c r="T14" s="107" t="str">
        <f t="shared" si="6"/>
        <v xml:space="preserve">   </v>
      </c>
    </row>
    <row r="15" spans="1:21" ht="30" customHeight="1" x14ac:dyDescent="0.35">
      <c r="A15" s="108">
        <v>13</v>
      </c>
      <c r="B15" s="62" t="s">
        <v>18</v>
      </c>
      <c r="C15" s="62" t="s">
        <v>19</v>
      </c>
      <c r="D15" s="59"/>
      <c r="E15" s="60"/>
      <c r="F15" s="154" t="str">
        <f t="shared" si="0"/>
        <v>Check</v>
      </c>
      <c r="G15" s="55">
        <f>INDEX(Table27[],(MATCH(C15,Table27[Measure],0)),5)</f>
        <v>0</v>
      </c>
      <c r="H15" s="51"/>
      <c r="I15" s="56">
        <f>INDEX(Table27[],(MATCH(C15,Table27[Measure],0)),4)</f>
        <v>0</v>
      </c>
      <c r="J15" s="94">
        <f>INDEX(Table27[],(MATCH(C15,Table27[Measure],0)),6)</f>
        <v>0</v>
      </c>
      <c r="K15" s="51"/>
      <c r="L15" s="103">
        <f>INDEX(Table27[],(MATCH(C15,Table27[Measure],0)),8)*H15</f>
        <v>0</v>
      </c>
      <c r="M15" s="52"/>
      <c r="N15" s="52"/>
      <c r="O15" s="52"/>
      <c r="P15" s="56">
        <f t="shared" si="4"/>
        <v>0</v>
      </c>
      <c r="Q15" s="109">
        <f t="shared" si="1"/>
        <v>0</v>
      </c>
      <c r="R15" s="105">
        <f t="shared" si="2"/>
        <v>0</v>
      </c>
      <c r="S15" s="110">
        <f t="shared" si="7"/>
        <v>0</v>
      </c>
      <c r="T15" s="107" t="str">
        <f t="shared" si="6"/>
        <v xml:space="preserve">   </v>
      </c>
    </row>
    <row r="16" spans="1:21" ht="30" customHeight="1" x14ac:dyDescent="0.35">
      <c r="A16" s="108">
        <v>14</v>
      </c>
      <c r="B16" s="62" t="s">
        <v>18</v>
      </c>
      <c r="C16" s="62" t="s">
        <v>19</v>
      </c>
      <c r="D16" s="59"/>
      <c r="E16" s="60"/>
      <c r="F16" s="154" t="str">
        <f t="shared" si="0"/>
        <v>Check</v>
      </c>
      <c r="G16" s="55">
        <f>INDEX(Table27[],(MATCH(C16,Table27[Measure],0)),5)</f>
        <v>0</v>
      </c>
      <c r="H16" s="51"/>
      <c r="I16" s="56">
        <f>INDEX(Table27[],(MATCH(C16,Table27[Measure],0)),4)</f>
        <v>0</v>
      </c>
      <c r="J16" s="94">
        <f>INDEX(Table27[],(MATCH(C16,Table27[Measure],0)),6)</f>
        <v>0</v>
      </c>
      <c r="K16" s="51"/>
      <c r="L16" s="103">
        <f>INDEX(Table27[],(MATCH(C16,Table27[Measure],0)),8)*H16</f>
        <v>0</v>
      </c>
      <c r="M16" s="52"/>
      <c r="N16" s="52"/>
      <c r="O16" s="52"/>
      <c r="P16" s="56">
        <f t="shared" si="4"/>
        <v>0</v>
      </c>
      <c r="Q16" s="109">
        <f t="shared" si="1"/>
        <v>0</v>
      </c>
      <c r="R16" s="105">
        <f t="shared" si="2"/>
        <v>0</v>
      </c>
      <c r="S16" s="110">
        <f t="shared" si="7"/>
        <v>0</v>
      </c>
      <c r="T16" s="107" t="str">
        <f t="shared" si="6"/>
        <v xml:space="preserve">   </v>
      </c>
    </row>
    <row r="17" spans="1:20" ht="30" customHeight="1" x14ac:dyDescent="0.35">
      <c r="A17" s="108">
        <v>15</v>
      </c>
      <c r="B17" s="62" t="s">
        <v>18</v>
      </c>
      <c r="C17" s="62" t="s">
        <v>19</v>
      </c>
      <c r="D17" s="59"/>
      <c r="E17" s="60"/>
      <c r="F17" s="154" t="str">
        <f t="shared" si="0"/>
        <v>Check</v>
      </c>
      <c r="G17" s="55">
        <f>INDEX(Table27[],(MATCH(C17,Table27[Measure],0)),5)</f>
        <v>0</v>
      </c>
      <c r="H17" s="51"/>
      <c r="I17" s="56">
        <f>INDEX(Table27[],(MATCH(C17,Table27[Measure],0)),4)</f>
        <v>0</v>
      </c>
      <c r="J17" s="94">
        <f>INDEX(Table27[],(MATCH(C17,Table27[Measure],0)),6)</f>
        <v>0</v>
      </c>
      <c r="K17" s="51"/>
      <c r="L17" s="103">
        <f>INDEX(Table27[],(MATCH(C17,Table27[Measure],0)),8)*H17</f>
        <v>0</v>
      </c>
      <c r="M17" s="52"/>
      <c r="N17" s="52"/>
      <c r="O17" s="52"/>
      <c r="P17" s="56">
        <f t="shared" si="4"/>
        <v>0</v>
      </c>
      <c r="Q17" s="109">
        <f t="shared" si="1"/>
        <v>0</v>
      </c>
      <c r="R17" s="105">
        <f t="shared" si="2"/>
        <v>0</v>
      </c>
      <c r="S17" s="110">
        <f t="shared" si="7"/>
        <v>0</v>
      </c>
      <c r="T17" s="107" t="str">
        <f t="shared" si="6"/>
        <v xml:space="preserve">   </v>
      </c>
    </row>
    <row r="18" spans="1:20" ht="30" customHeight="1" x14ac:dyDescent="0.35">
      <c r="A18" s="108">
        <v>16</v>
      </c>
      <c r="B18" s="62" t="s">
        <v>18</v>
      </c>
      <c r="C18" s="62" t="s">
        <v>19</v>
      </c>
      <c r="D18" s="59"/>
      <c r="E18" s="60"/>
      <c r="F18" s="154" t="str">
        <f t="shared" si="0"/>
        <v>Check</v>
      </c>
      <c r="G18" s="55">
        <f>INDEX(Table27[],(MATCH(C18,Table27[Measure],0)),5)</f>
        <v>0</v>
      </c>
      <c r="H18" s="51"/>
      <c r="I18" s="56">
        <f>INDEX(Table27[],(MATCH(C18,Table27[Measure],0)),4)</f>
        <v>0</v>
      </c>
      <c r="J18" s="94">
        <f>INDEX(Table27[],(MATCH(C18,Table27[Measure],0)),6)</f>
        <v>0</v>
      </c>
      <c r="K18" s="51"/>
      <c r="L18" s="103">
        <f>INDEX(Table27[],(MATCH(C18,Table27[Measure],0)),8)*H18</f>
        <v>0</v>
      </c>
      <c r="M18" s="52"/>
      <c r="N18" s="52"/>
      <c r="O18" s="52"/>
      <c r="P18" s="56">
        <f t="shared" si="4"/>
        <v>0</v>
      </c>
      <c r="Q18" s="109">
        <f t="shared" si="1"/>
        <v>0</v>
      </c>
      <c r="R18" s="105">
        <f t="shared" si="2"/>
        <v>0</v>
      </c>
      <c r="S18" s="110">
        <f t="shared" si="7"/>
        <v>0</v>
      </c>
      <c r="T18" s="107" t="str">
        <f t="shared" si="6"/>
        <v xml:space="preserve">   </v>
      </c>
    </row>
    <row r="19" spans="1:20" ht="30" customHeight="1" x14ac:dyDescent="0.35">
      <c r="A19" s="108">
        <v>17</v>
      </c>
      <c r="B19" s="62" t="s">
        <v>18</v>
      </c>
      <c r="C19" s="62" t="s">
        <v>19</v>
      </c>
      <c r="D19" s="59"/>
      <c r="E19" s="60"/>
      <c r="F19" s="154" t="str">
        <f t="shared" si="0"/>
        <v>Check</v>
      </c>
      <c r="G19" s="55">
        <f>INDEX(Table27[],(MATCH(C19,Table27[Measure],0)),5)</f>
        <v>0</v>
      </c>
      <c r="H19" s="51"/>
      <c r="I19" s="56">
        <f>INDEX(Table27[],(MATCH(C19,Table27[Measure],0)),4)</f>
        <v>0</v>
      </c>
      <c r="J19" s="94">
        <f>INDEX(Table27[],(MATCH(C19,Table27[Measure],0)),6)</f>
        <v>0</v>
      </c>
      <c r="K19" s="51"/>
      <c r="L19" s="103">
        <f>INDEX(Table27[],(MATCH(C19,Table27[Measure],0)),8)*H19</f>
        <v>0</v>
      </c>
      <c r="M19" s="52"/>
      <c r="N19" s="52"/>
      <c r="O19" s="52"/>
      <c r="P19" s="56">
        <f t="shared" si="4"/>
        <v>0</v>
      </c>
      <c r="Q19" s="109">
        <f t="shared" si="1"/>
        <v>0</v>
      </c>
      <c r="R19" s="105">
        <f t="shared" si="2"/>
        <v>0</v>
      </c>
      <c r="S19" s="110">
        <f t="shared" si="7"/>
        <v>0</v>
      </c>
      <c r="T19" s="107" t="str">
        <f t="shared" si="6"/>
        <v xml:space="preserve">   </v>
      </c>
    </row>
    <row r="20" spans="1:20" ht="30" customHeight="1" x14ac:dyDescent="0.35">
      <c r="A20" s="108">
        <v>18</v>
      </c>
      <c r="B20" s="62" t="s">
        <v>18</v>
      </c>
      <c r="C20" s="62" t="s">
        <v>19</v>
      </c>
      <c r="D20" s="59"/>
      <c r="E20" s="60"/>
      <c r="F20" s="154" t="str">
        <f t="shared" si="0"/>
        <v>Check</v>
      </c>
      <c r="G20" s="55">
        <f>INDEX(Table27[],(MATCH(C20,Table27[Measure],0)),5)</f>
        <v>0</v>
      </c>
      <c r="H20" s="51"/>
      <c r="I20" s="56">
        <f>INDEX(Table27[],(MATCH(C20,Table27[Measure],0)),4)</f>
        <v>0</v>
      </c>
      <c r="J20" s="94">
        <f>INDEX(Table27[],(MATCH(C20,Table27[Measure],0)),6)</f>
        <v>0</v>
      </c>
      <c r="K20" s="51"/>
      <c r="L20" s="103">
        <f>INDEX(Table27[],(MATCH(C20,Table27[Measure],0)),8)*H20</f>
        <v>0</v>
      </c>
      <c r="M20" s="52"/>
      <c r="N20" s="52"/>
      <c r="O20" s="52"/>
      <c r="P20" s="56">
        <f t="shared" si="4"/>
        <v>0</v>
      </c>
      <c r="Q20" s="109">
        <f t="shared" si="1"/>
        <v>0</v>
      </c>
      <c r="R20" s="105">
        <f t="shared" si="2"/>
        <v>0</v>
      </c>
      <c r="S20" s="110">
        <f t="shared" si="7"/>
        <v>0</v>
      </c>
      <c r="T20" s="107" t="str">
        <f t="shared" si="6"/>
        <v xml:space="preserve">   </v>
      </c>
    </row>
    <row r="21" spans="1:20" ht="30" customHeight="1" x14ac:dyDescent="0.35">
      <c r="A21" s="108">
        <v>19</v>
      </c>
      <c r="B21" s="62" t="s">
        <v>18</v>
      </c>
      <c r="C21" s="62" t="s">
        <v>19</v>
      </c>
      <c r="D21" s="59"/>
      <c r="E21" s="60"/>
      <c r="F21" s="154" t="str">
        <f t="shared" si="0"/>
        <v>Check</v>
      </c>
      <c r="G21" s="55">
        <f>INDEX(Table27[],(MATCH(C21,Table27[Measure],0)),5)</f>
        <v>0</v>
      </c>
      <c r="H21" s="51"/>
      <c r="I21" s="56">
        <f>INDEX(Table27[],(MATCH(C21,Table27[Measure],0)),4)</f>
        <v>0</v>
      </c>
      <c r="J21" s="94">
        <f>INDEX(Table27[],(MATCH(C21,Table27[Measure],0)),6)</f>
        <v>0</v>
      </c>
      <c r="K21" s="51"/>
      <c r="L21" s="103">
        <f>INDEX(Table27[],(MATCH(C21,Table27[Measure],0)),8)*H21</f>
        <v>0</v>
      </c>
      <c r="M21" s="52"/>
      <c r="N21" s="52"/>
      <c r="O21" s="52"/>
      <c r="P21" s="56">
        <f t="shared" si="4"/>
        <v>0</v>
      </c>
      <c r="Q21" s="109">
        <f t="shared" si="1"/>
        <v>0</v>
      </c>
      <c r="R21" s="105">
        <f t="shared" si="2"/>
        <v>0</v>
      </c>
      <c r="S21" s="110">
        <f t="shared" ref="S21:S22" si="8">MIN(Q21:R21)</f>
        <v>0</v>
      </c>
      <c r="T21" s="107" t="str">
        <f t="shared" si="6"/>
        <v xml:space="preserve">   </v>
      </c>
    </row>
    <row r="22" spans="1:20" ht="30" customHeight="1" x14ac:dyDescent="0.35">
      <c r="A22" s="108">
        <v>20</v>
      </c>
      <c r="B22" s="62" t="s">
        <v>18</v>
      </c>
      <c r="C22" s="62" t="s">
        <v>19</v>
      </c>
      <c r="D22" s="59"/>
      <c r="E22" s="60"/>
      <c r="F22" s="154" t="str">
        <f t="shared" si="0"/>
        <v>Check</v>
      </c>
      <c r="G22" s="55">
        <f>INDEX(Table27[],(MATCH(C22,Table27[Measure],0)),5)</f>
        <v>0</v>
      </c>
      <c r="H22" s="51"/>
      <c r="I22" s="56">
        <f>INDEX(Table27[],(MATCH(C22,Table27[Measure],0)),4)</f>
        <v>0</v>
      </c>
      <c r="J22" s="94">
        <f>INDEX(Table27[],(MATCH(C22,Table27[Measure],0)),6)</f>
        <v>0</v>
      </c>
      <c r="K22" s="51"/>
      <c r="L22" s="103">
        <f>INDEX(Table27[],(MATCH(C22,Table27[Measure],0)),8)*H22</f>
        <v>0</v>
      </c>
      <c r="M22" s="52"/>
      <c r="N22" s="52"/>
      <c r="O22" s="52"/>
      <c r="P22" s="56">
        <f t="shared" si="4"/>
        <v>0</v>
      </c>
      <c r="Q22" s="109">
        <f t="shared" si="1"/>
        <v>0</v>
      </c>
      <c r="R22" s="105">
        <f t="shared" si="2"/>
        <v>0</v>
      </c>
      <c r="S22" s="110">
        <f t="shared" si="8"/>
        <v>0</v>
      </c>
      <c r="T22" s="107" t="str">
        <f t="shared" si="6"/>
        <v xml:space="preserve">   </v>
      </c>
    </row>
    <row r="23" spans="1:20" ht="36.75" customHeight="1" thickBot="1" x14ac:dyDescent="0.5">
      <c r="A23" s="111"/>
      <c r="B23" s="112" t="s">
        <v>20</v>
      </c>
      <c r="C23" s="113"/>
      <c r="D23" s="114"/>
      <c r="E23" s="115"/>
      <c r="F23" s="115"/>
      <c r="G23" s="116"/>
      <c r="H23" s="116"/>
      <c r="I23" s="116"/>
      <c r="J23" s="116"/>
      <c r="K23" s="116"/>
      <c r="L23" s="112"/>
      <c r="M23" s="98">
        <f>SUM(M3:M12)</f>
        <v>0</v>
      </c>
      <c r="N23" s="98">
        <f>SUM(N3:N12)</f>
        <v>0</v>
      </c>
      <c r="O23" s="98">
        <f>SUM(O3:O12)</f>
        <v>0</v>
      </c>
      <c r="P23" s="98">
        <f>SUM(P3:P22)</f>
        <v>0</v>
      </c>
      <c r="Q23" s="117"/>
      <c r="R23" s="118">
        <f>SUM(R3:R12)</f>
        <v>0</v>
      </c>
      <c r="S23" s="119">
        <f>SUM(S3:S22)</f>
        <v>0</v>
      </c>
      <c r="T23" s="120"/>
    </row>
    <row r="24" spans="1:20" ht="36.75" customHeight="1" x14ac:dyDescent="0.45">
      <c r="A24" s="24"/>
      <c r="B24" s="29"/>
      <c r="C24" s="29"/>
      <c r="D24" s="27"/>
      <c r="E24" s="25"/>
      <c r="F24" s="25"/>
      <c r="G24" s="24"/>
      <c r="H24" s="24"/>
      <c r="I24" s="24"/>
      <c r="J24" s="24"/>
      <c r="K24" s="24"/>
      <c r="L24" s="66"/>
      <c r="M24" s="67"/>
      <c r="N24" s="67"/>
      <c r="O24" s="67"/>
      <c r="P24" s="67"/>
      <c r="R24" s="22"/>
      <c r="S24" s="68"/>
    </row>
    <row r="25" spans="1:20" ht="36.75" customHeight="1" x14ac:dyDescent="0.45">
      <c r="A25" s="24"/>
      <c r="B25" s="29"/>
      <c r="C25" s="29"/>
      <c r="D25" s="27"/>
      <c r="E25" s="25"/>
      <c r="F25" s="25"/>
      <c r="G25" s="24"/>
      <c r="H25" s="24"/>
      <c r="I25" s="24"/>
      <c r="J25" s="24"/>
      <c r="K25" s="24"/>
      <c r="L25" s="66"/>
      <c r="M25" s="67"/>
      <c r="N25" s="67"/>
      <c r="O25" s="67"/>
      <c r="P25" s="67"/>
      <c r="R25" s="22"/>
      <c r="S25" s="68"/>
    </row>
    <row r="26" spans="1:20" ht="36.75" customHeight="1" x14ac:dyDescent="0.45">
      <c r="A26" s="24"/>
      <c r="B26" s="29"/>
      <c r="C26" s="29"/>
      <c r="D26" s="27"/>
      <c r="E26" s="25"/>
      <c r="F26" s="25"/>
      <c r="G26" s="24"/>
      <c r="H26" s="24"/>
      <c r="I26" s="24"/>
      <c r="J26" s="24"/>
      <c r="K26" s="24"/>
      <c r="L26" s="66"/>
      <c r="M26" s="67"/>
      <c r="N26" s="67"/>
      <c r="O26" s="67"/>
      <c r="P26" s="67"/>
      <c r="R26" s="22"/>
      <c r="S26" s="68"/>
    </row>
    <row r="27" spans="1:20" x14ac:dyDescent="0.35">
      <c r="O27" s="21"/>
      <c r="P27" s="22"/>
    </row>
  </sheetData>
  <sheetProtection algorithmName="SHA-512" hashValue="0V2Ghq1vG73GJjsvG/UbBrk2pz6j7TXBXaE8ssiAmPtmGBn4eHF7ZlXQLQyyGb+J+i8fski9FJ9n83yEoBEOhw==" saltValue="dthX8DQ4ezhSr0sGEUzGTw==" spinCount="100000" sheet="1" objects="1" scenarios="1"/>
  <conditionalFormatting sqref="B2:B22 B24:B1048576">
    <cfRule type="containsText" dxfId="19" priority="10" operator="containsText" text="Controls">
      <formula>NOT(ISERROR(SEARCH("Controls",B2)))</formula>
    </cfRule>
    <cfRule type="containsText" dxfId="18" priority="11" operator="containsText" text="Agricultural">
      <formula>NOT(ISERROR(SEARCH("Agricultural",B2)))</formula>
    </cfRule>
  </conditionalFormatting>
  <conditionalFormatting sqref="T3:T22">
    <cfRule type="containsText" dxfId="17" priority="8" operator="containsText" text="Cost">
      <formula>NOT(ISERROR(SEARCH("Cost",T3)))</formula>
    </cfRule>
    <cfRule type="containsText" dxfId="16" priority="9" operator="containsText" text="Measure">
      <formula>NOT(ISERROR(SEARCH("Measure",T3)))</formula>
    </cfRule>
  </conditionalFormatting>
  <conditionalFormatting sqref="K3:K22">
    <cfRule type="expression" dxfId="15" priority="3">
      <formula>J3="per Unit"</formula>
    </cfRule>
  </conditionalFormatting>
  <conditionalFormatting sqref="L3:L22">
    <cfRule type="expression" dxfId="14" priority="1">
      <formula>L3=0</formula>
    </cfRule>
    <cfRule type="expression" dxfId="13" priority="12">
      <formula>H3="per Unit"</formula>
    </cfRule>
  </conditionalFormatting>
  <dataValidations count="5">
    <dataValidation type="list" allowBlank="1" showInputMessage="1" showErrorMessage="1" sqref="B3:B22" xr:uid="{6FEFCE27-E65A-4525-B7CA-7976986F88A6}">
      <formula1>Measure</formula1>
    </dataValidation>
    <dataValidation type="list" allowBlank="1" showInputMessage="1" showErrorMessage="1" sqref="C3:D22" xr:uid="{AA5BFA08-6C15-4F2C-8F6B-7E4F2AF89010}">
      <formula1>INDIRECT(B3)</formula1>
    </dataValidation>
    <dataValidation type="list" allowBlank="1" showInputMessage="1" showErrorMessage="1" sqref="E3:E22" xr:uid="{B4899BE6-D322-4F7B-A870-7048E2197833}">
      <formula1>INDIRECT(C3)</formula1>
    </dataValidation>
    <dataValidation type="custom" allowBlank="1" showInputMessage="1" showErrorMessage="1" error="THis is per unit incentive, leave this field blank" sqref="H3" xr:uid="{DAE6593B-AD28-4F6E-BCCB-F2CEC1B7C26D}">
      <formula1>V3=2</formula1>
    </dataValidation>
    <dataValidation type="custom" allowBlank="1" showInputMessage="1" showErrorMessage="1" sqref="F3:F22" xr:uid="{F9A3F48A-7D8B-4D9D-81E1-1DBD3D7E8D6A}">
      <formula1>"&lt;0&gt;0"</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CD5FD-3F56-40EF-8C48-3D088A036338}">
  <sheetPr codeName="Sheet4">
    <tabColor rgb="FFB4C6E7"/>
  </sheetPr>
  <dimension ref="A1:B16"/>
  <sheetViews>
    <sheetView showGridLines="0" workbookViewId="0">
      <selection activeCell="A23" sqref="A23"/>
    </sheetView>
  </sheetViews>
  <sheetFormatPr defaultRowHeight="14.5" x14ac:dyDescent="0.35"/>
  <cols>
    <col min="1" max="1" width="50.54296875" customWidth="1"/>
    <col min="2" max="2" width="25.1796875" customWidth="1"/>
  </cols>
  <sheetData>
    <row r="1" spans="1:2" ht="27.75" customHeight="1" x14ac:dyDescent="0.35">
      <c r="A1" s="32" t="s">
        <v>21</v>
      </c>
      <c r="B1" s="34" t="s">
        <v>22</v>
      </c>
    </row>
    <row r="2" spans="1:2" x14ac:dyDescent="0.35">
      <c r="A2" s="30" t="s">
        <v>23</v>
      </c>
      <c r="B2" s="31"/>
    </row>
    <row r="3" spans="1:2" x14ac:dyDescent="0.35">
      <c r="A3" s="30" t="s">
        <v>24</v>
      </c>
      <c r="B3" s="31"/>
    </row>
    <row r="4" spans="1:2" x14ac:dyDescent="0.35">
      <c r="A4" s="30" t="s">
        <v>25</v>
      </c>
      <c r="B4" s="31"/>
    </row>
    <row r="5" spans="1:2" x14ac:dyDescent="0.35">
      <c r="A5" s="30" t="s">
        <v>26</v>
      </c>
      <c r="B5" s="31"/>
    </row>
    <row r="6" spans="1:2" x14ac:dyDescent="0.35">
      <c r="A6" s="30" t="s">
        <v>27</v>
      </c>
      <c r="B6" s="31"/>
    </row>
    <row r="7" spans="1:2" x14ac:dyDescent="0.35">
      <c r="A7" s="30" t="s">
        <v>28</v>
      </c>
      <c r="B7" s="31"/>
    </row>
    <row r="8" spans="1:2" x14ac:dyDescent="0.35">
      <c r="A8" s="30" t="s">
        <v>29</v>
      </c>
      <c r="B8" s="31"/>
    </row>
    <row r="9" spans="1:2" x14ac:dyDescent="0.35">
      <c r="A9" s="30" t="s">
        <v>30</v>
      </c>
      <c r="B9" s="31"/>
    </row>
    <row r="11" spans="1:2" ht="26.25" customHeight="1" x14ac:dyDescent="0.35">
      <c r="A11" s="32" t="s">
        <v>31</v>
      </c>
      <c r="B11" s="34" t="s">
        <v>32</v>
      </c>
    </row>
    <row r="12" spans="1:2" ht="26.25" customHeight="1" x14ac:dyDescent="0.35">
      <c r="A12" s="31" t="s">
        <v>33</v>
      </c>
      <c r="B12" s="31"/>
    </row>
    <row r="13" spans="1:2" x14ac:dyDescent="0.35">
      <c r="A13" s="31" t="s">
        <v>34</v>
      </c>
      <c r="B13" s="31"/>
    </row>
    <row r="14" spans="1:2" x14ac:dyDescent="0.35">
      <c r="A14" s="31" t="s">
        <v>35</v>
      </c>
      <c r="B14" s="31"/>
    </row>
    <row r="15" spans="1:2" x14ac:dyDescent="0.35">
      <c r="A15" s="31" t="s">
        <v>36</v>
      </c>
      <c r="B15" s="31"/>
    </row>
    <row r="16" spans="1:2" x14ac:dyDescent="0.35">
      <c r="A16" s="31" t="s">
        <v>37</v>
      </c>
      <c r="B16" s="3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A14F0-E713-4EA3-BAC7-B668D806992A}">
  <sheetPr codeName="Sheet5">
    <tabColor rgb="FFF8CBAD"/>
  </sheetPr>
  <dimension ref="A1:C30"/>
  <sheetViews>
    <sheetView showGridLines="0" workbookViewId="0">
      <selection activeCell="B4" sqref="B4"/>
    </sheetView>
  </sheetViews>
  <sheetFormatPr defaultColWidth="35.7265625" defaultRowHeight="14.5" x14ac:dyDescent="0.35"/>
  <cols>
    <col min="1" max="1" width="63.1796875" customWidth="1"/>
  </cols>
  <sheetData>
    <row r="1" spans="1:3" x14ac:dyDescent="0.35">
      <c r="A1" s="34" t="s">
        <v>38</v>
      </c>
      <c r="B1" s="34" t="s">
        <v>39</v>
      </c>
      <c r="C1" s="34" t="s">
        <v>40</v>
      </c>
    </row>
    <row r="2" spans="1:3" x14ac:dyDescent="0.35">
      <c r="A2" s="31" t="s">
        <v>41</v>
      </c>
      <c r="B2" s="31" t="s">
        <v>42</v>
      </c>
      <c r="C2" s="31"/>
    </row>
    <row r="3" spans="1:3" x14ac:dyDescent="0.35">
      <c r="A3" s="31" t="s">
        <v>43</v>
      </c>
      <c r="B3" s="31" t="s">
        <v>42</v>
      </c>
      <c r="C3" s="31"/>
    </row>
    <row r="4" spans="1:3" x14ac:dyDescent="0.35">
      <c r="A4" s="31" t="s">
        <v>44</v>
      </c>
      <c r="B4" s="31" t="s">
        <v>45</v>
      </c>
      <c r="C4" s="31"/>
    </row>
    <row r="5" spans="1:3" x14ac:dyDescent="0.35">
      <c r="A5" s="31" t="s">
        <v>46</v>
      </c>
      <c r="B5" s="31" t="s">
        <v>45</v>
      </c>
      <c r="C5" s="31"/>
    </row>
    <row r="6" spans="1:3" x14ac:dyDescent="0.35">
      <c r="A6" s="31" t="s">
        <v>47</v>
      </c>
      <c r="B6" s="31" t="s">
        <v>45</v>
      </c>
      <c r="C6" s="31"/>
    </row>
    <row r="7" spans="1:3" x14ac:dyDescent="0.35">
      <c r="A7" s="31" t="s">
        <v>48</v>
      </c>
      <c r="B7" s="31" t="s">
        <v>45</v>
      </c>
      <c r="C7" s="31"/>
    </row>
    <row r="8" spans="1:3" x14ac:dyDescent="0.35">
      <c r="A8" s="31" t="s">
        <v>49</v>
      </c>
      <c r="B8" s="31" t="s">
        <v>45</v>
      </c>
      <c r="C8" s="31"/>
    </row>
    <row r="9" spans="1:3" x14ac:dyDescent="0.35">
      <c r="A9" s="31" t="s">
        <v>50</v>
      </c>
      <c r="B9" s="31" t="s">
        <v>45</v>
      </c>
      <c r="C9" s="31"/>
    </row>
    <row r="10" spans="1:3" x14ac:dyDescent="0.35">
      <c r="A10" s="31" t="s">
        <v>51</v>
      </c>
      <c r="B10" s="31" t="s">
        <v>42</v>
      </c>
      <c r="C10" s="31"/>
    </row>
    <row r="11" spans="1:3" x14ac:dyDescent="0.35">
      <c r="A11" s="31" t="s">
        <v>52</v>
      </c>
      <c r="B11" s="31" t="s">
        <v>42</v>
      </c>
      <c r="C11" s="31"/>
    </row>
    <row r="12" spans="1:3" x14ac:dyDescent="0.35">
      <c r="A12" s="31" t="s">
        <v>53</v>
      </c>
      <c r="B12" s="31" t="s">
        <v>42</v>
      </c>
      <c r="C12" s="31"/>
    </row>
    <row r="13" spans="1:3" x14ac:dyDescent="0.35">
      <c r="A13" s="31" t="s">
        <v>54</v>
      </c>
      <c r="B13" s="31" t="s">
        <v>42</v>
      </c>
      <c r="C13" s="31"/>
    </row>
    <row r="14" spans="1:3" x14ac:dyDescent="0.35">
      <c r="A14" s="31" t="s">
        <v>55</v>
      </c>
      <c r="B14" s="31" t="s">
        <v>45</v>
      </c>
      <c r="C14" s="31"/>
    </row>
    <row r="15" spans="1:3" x14ac:dyDescent="0.35">
      <c r="A15" s="31" t="s">
        <v>56</v>
      </c>
      <c r="B15" s="31" t="s">
        <v>42</v>
      </c>
      <c r="C15" s="31"/>
    </row>
    <row r="16" spans="1:3" x14ac:dyDescent="0.35">
      <c r="A16" s="31" t="s">
        <v>57</v>
      </c>
      <c r="B16" s="31" t="s">
        <v>45</v>
      </c>
      <c r="C16" s="31"/>
    </row>
    <row r="17" spans="1:3" x14ac:dyDescent="0.35">
      <c r="A17" s="31" t="s">
        <v>58</v>
      </c>
      <c r="B17" s="31" t="s">
        <v>45</v>
      </c>
      <c r="C17" s="31"/>
    </row>
    <row r="18" spans="1:3" x14ac:dyDescent="0.35">
      <c r="A18" s="31" t="s">
        <v>59</v>
      </c>
      <c r="B18" s="31" t="s">
        <v>42</v>
      </c>
      <c r="C18" s="31"/>
    </row>
    <row r="19" spans="1:3" x14ac:dyDescent="0.35">
      <c r="A19" s="31" t="s">
        <v>60</v>
      </c>
      <c r="B19" s="31" t="s">
        <v>61</v>
      </c>
      <c r="C19" s="31"/>
    </row>
    <row r="20" spans="1:3" x14ac:dyDescent="0.35">
      <c r="A20" s="31" t="s">
        <v>62</v>
      </c>
      <c r="B20" s="31" t="s">
        <v>45</v>
      </c>
      <c r="C20" s="31"/>
    </row>
    <row r="21" spans="1:3" x14ac:dyDescent="0.35">
      <c r="A21" s="31" t="s">
        <v>63</v>
      </c>
      <c r="B21" s="31" t="s">
        <v>61</v>
      </c>
      <c r="C21" s="31"/>
    </row>
    <row r="22" spans="1:3" x14ac:dyDescent="0.35">
      <c r="A22" s="31" t="s">
        <v>64</v>
      </c>
      <c r="B22" s="31" t="s">
        <v>61</v>
      </c>
      <c r="C22" s="31"/>
    </row>
    <row r="24" spans="1:3" x14ac:dyDescent="0.35">
      <c r="A24" s="33" t="s">
        <v>31</v>
      </c>
      <c r="B24" s="35" t="s">
        <v>32</v>
      </c>
    </row>
    <row r="25" spans="1:3" x14ac:dyDescent="0.35">
      <c r="A25" s="31" t="s">
        <v>65</v>
      </c>
      <c r="B25" s="31"/>
    </row>
    <row r="26" spans="1:3" x14ac:dyDescent="0.35">
      <c r="A26" s="31" t="s">
        <v>66</v>
      </c>
      <c r="B26" s="31"/>
    </row>
    <row r="27" spans="1:3" x14ac:dyDescent="0.35">
      <c r="A27" s="31" t="s">
        <v>67</v>
      </c>
      <c r="B27" s="31"/>
    </row>
    <row r="28" spans="1:3" x14ac:dyDescent="0.35">
      <c r="A28" s="31" t="s">
        <v>68</v>
      </c>
      <c r="B28" s="31"/>
    </row>
    <row r="29" spans="1:3" x14ac:dyDescent="0.35">
      <c r="A29" s="31" t="s">
        <v>69</v>
      </c>
      <c r="B29" s="31"/>
    </row>
    <row r="30" spans="1:3" x14ac:dyDescent="0.35">
      <c r="A30" s="31" t="s">
        <v>70</v>
      </c>
      <c r="B30" s="3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E9603-8A7F-406E-8137-F253CAE5126D}">
  <sheetPr codeName="Sheet2"/>
  <dimension ref="A1:H116"/>
  <sheetViews>
    <sheetView workbookViewId="0">
      <selection activeCell="D2" sqref="D2"/>
    </sheetView>
  </sheetViews>
  <sheetFormatPr defaultRowHeight="14.5" x14ac:dyDescent="0.35"/>
  <cols>
    <col min="1" max="1" width="9.54296875" bestFit="1" customWidth="1"/>
    <col min="2" max="2" width="25.1796875" bestFit="1" customWidth="1"/>
    <col min="3" max="3" width="8.1796875" bestFit="1" customWidth="1"/>
    <col min="4" max="4" width="22.26953125" bestFit="1" customWidth="1"/>
    <col min="5" max="5" width="6.26953125" bestFit="1" customWidth="1"/>
    <col min="6" max="6" width="14.81640625" bestFit="1" customWidth="1"/>
    <col min="7" max="7" width="11.453125" bestFit="1" customWidth="1"/>
    <col min="8" max="8" width="11.453125" style="4" bestFit="1" customWidth="1"/>
  </cols>
  <sheetData>
    <row r="1" spans="1:8" x14ac:dyDescent="0.35">
      <c r="A1" s="11" t="s">
        <v>0</v>
      </c>
      <c r="B1" s="11" t="s">
        <v>71</v>
      </c>
      <c r="C1" s="11" t="s">
        <v>72</v>
      </c>
      <c r="D1" s="11" t="s">
        <v>73</v>
      </c>
      <c r="E1" s="11" t="s">
        <v>74</v>
      </c>
      <c r="F1" s="11" t="s">
        <v>75</v>
      </c>
      <c r="G1" s="12" t="s">
        <v>9</v>
      </c>
      <c r="H1" s="11" t="s">
        <v>10</v>
      </c>
    </row>
    <row r="2" spans="1:8" x14ac:dyDescent="0.35">
      <c r="A2" s="9">
        <v>1</v>
      </c>
      <c r="B2" s="9" t="str">
        <f>'Incentive Calculator'!C3</f>
        <v xml:space="preserve">Select </v>
      </c>
      <c r="C2" s="4">
        <f>'Incentive Calculator'!H3</f>
        <v>0</v>
      </c>
      <c r="D2" s="9"/>
      <c r="E2" s="9"/>
      <c r="F2" s="13"/>
      <c r="G2" s="14"/>
    </row>
    <row r="3" spans="1:8" x14ac:dyDescent="0.35">
      <c r="A3" s="9">
        <v>2</v>
      </c>
      <c r="B3" s="9" t="str">
        <f>'Incentive Calculator'!C4</f>
        <v xml:space="preserve">Select </v>
      </c>
      <c r="C3" s="4">
        <f>'Incentive Calculator'!H4</f>
        <v>0</v>
      </c>
      <c r="D3" s="9"/>
      <c r="E3" s="9"/>
      <c r="F3" s="15"/>
      <c r="G3" s="16"/>
    </row>
    <row r="4" spans="1:8" x14ac:dyDescent="0.35">
      <c r="A4" s="9">
        <v>3</v>
      </c>
      <c r="B4" s="9" t="str">
        <f>'Incentive Calculator'!C5</f>
        <v xml:space="preserve">Select </v>
      </c>
      <c r="C4" s="4">
        <f>'Incentive Calculator'!H5</f>
        <v>0</v>
      </c>
      <c r="D4" s="9"/>
      <c r="E4" s="9"/>
      <c r="F4" s="15"/>
      <c r="G4" s="16"/>
    </row>
    <row r="5" spans="1:8" x14ac:dyDescent="0.35">
      <c r="A5" s="9">
        <v>4</v>
      </c>
      <c r="B5" s="9" t="str">
        <f>'Incentive Calculator'!C6</f>
        <v xml:space="preserve">Select </v>
      </c>
      <c r="C5" s="4">
        <f>'Incentive Calculator'!H6</f>
        <v>0</v>
      </c>
      <c r="D5" s="9"/>
      <c r="E5" s="9"/>
      <c r="F5" s="13"/>
      <c r="G5" s="14"/>
    </row>
    <row r="6" spans="1:8" x14ac:dyDescent="0.35">
      <c r="A6" s="9">
        <v>5</v>
      </c>
      <c r="B6" s="9" t="str">
        <f>'Incentive Calculator'!C7</f>
        <v xml:space="preserve">Select </v>
      </c>
      <c r="C6" s="4">
        <f>'Incentive Calculator'!H7</f>
        <v>0</v>
      </c>
      <c r="D6" s="9"/>
      <c r="E6" s="9"/>
      <c r="F6" s="15"/>
      <c r="G6" s="14"/>
    </row>
    <row r="7" spans="1:8" ht="73.5" customHeight="1" x14ac:dyDescent="0.35">
      <c r="A7" s="9">
        <v>6</v>
      </c>
      <c r="B7" s="9" t="str">
        <f>'Incentive Calculator'!C8</f>
        <v xml:space="preserve">Select </v>
      </c>
      <c r="C7" s="4">
        <f>'Incentive Calculator'!H8</f>
        <v>0</v>
      </c>
      <c r="D7" s="9"/>
      <c r="E7" s="9"/>
      <c r="F7" s="15"/>
      <c r="G7" s="14"/>
    </row>
    <row r="8" spans="1:8" x14ac:dyDescent="0.35">
      <c r="A8" s="9">
        <v>7</v>
      </c>
      <c r="B8" s="9" t="str">
        <f>'Incentive Calculator'!C9</f>
        <v xml:space="preserve">Select </v>
      </c>
      <c r="C8" s="4">
        <f>'Incentive Calculator'!H9</f>
        <v>0</v>
      </c>
      <c r="D8" s="9"/>
      <c r="E8" s="9"/>
      <c r="F8" s="15"/>
      <c r="G8" s="14"/>
    </row>
    <row r="9" spans="1:8" x14ac:dyDescent="0.35">
      <c r="A9" s="9">
        <v>8</v>
      </c>
      <c r="B9" s="9" t="str">
        <f>'Incentive Calculator'!C10</f>
        <v xml:space="preserve">Select </v>
      </c>
      <c r="C9" s="4">
        <f>'Incentive Calculator'!H10</f>
        <v>0</v>
      </c>
      <c r="D9" s="9"/>
      <c r="E9" s="9"/>
      <c r="F9" s="15"/>
      <c r="G9" s="14"/>
    </row>
    <row r="10" spans="1:8" x14ac:dyDescent="0.35">
      <c r="A10" s="9">
        <v>9</v>
      </c>
      <c r="B10" s="9" t="str">
        <f>'Incentive Calculator'!C11</f>
        <v xml:space="preserve">Select </v>
      </c>
      <c r="C10" s="4">
        <f>'Incentive Calculator'!H11</f>
        <v>0</v>
      </c>
      <c r="D10" s="9"/>
      <c r="E10" s="9"/>
      <c r="F10" s="15"/>
      <c r="G10" s="14"/>
      <c r="H10" s="18"/>
    </row>
    <row r="11" spans="1:8" x14ac:dyDescent="0.35">
      <c r="A11" s="9">
        <v>10</v>
      </c>
      <c r="B11" s="9" t="str">
        <f>'Incentive Calculator'!C12</f>
        <v xml:space="preserve">Select </v>
      </c>
      <c r="C11" s="4">
        <f>'Incentive Calculator'!H12</f>
        <v>0</v>
      </c>
      <c r="D11" s="9"/>
      <c r="E11" s="9"/>
      <c r="F11" s="15"/>
      <c r="G11" s="16"/>
    </row>
    <row r="12" spans="1:8" x14ac:dyDescent="0.35">
      <c r="A12" s="17"/>
      <c r="B12" s="17"/>
      <c r="C12" s="17"/>
      <c r="D12" s="17"/>
      <c r="E12" s="17"/>
      <c r="F12" s="17"/>
      <c r="G12" s="17"/>
      <c r="H12"/>
    </row>
    <row r="13" spans="1:8" x14ac:dyDescent="0.35">
      <c r="H13"/>
    </row>
    <row r="14" spans="1:8" x14ac:dyDescent="0.35">
      <c r="H14"/>
    </row>
    <row r="15" spans="1:8" x14ac:dyDescent="0.35">
      <c r="H15"/>
    </row>
    <row r="16" spans="1:8" x14ac:dyDescent="0.35">
      <c r="H16"/>
    </row>
    <row r="17" spans="8:8" x14ac:dyDescent="0.35">
      <c r="H17"/>
    </row>
    <row r="18" spans="8:8" x14ac:dyDescent="0.35">
      <c r="H18"/>
    </row>
    <row r="19" spans="8:8" x14ac:dyDescent="0.35">
      <c r="H19"/>
    </row>
    <row r="20" spans="8:8" x14ac:dyDescent="0.35">
      <c r="H20"/>
    </row>
    <row r="21" spans="8:8" x14ac:dyDescent="0.35">
      <c r="H21"/>
    </row>
    <row r="22" spans="8:8" x14ac:dyDescent="0.35">
      <c r="H22"/>
    </row>
    <row r="23" spans="8:8" x14ac:dyDescent="0.35">
      <c r="H23"/>
    </row>
    <row r="24" spans="8:8" x14ac:dyDescent="0.35">
      <c r="H24"/>
    </row>
    <row r="25" spans="8:8" x14ac:dyDescent="0.35">
      <c r="H25"/>
    </row>
    <row r="26" spans="8:8" x14ac:dyDescent="0.35">
      <c r="H26"/>
    </row>
    <row r="27" spans="8:8" x14ac:dyDescent="0.35">
      <c r="H27"/>
    </row>
    <row r="28" spans="8:8" x14ac:dyDescent="0.35">
      <c r="H28"/>
    </row>
    <row r="29" spans="8:8" x14ac:dyDescent="0.35">
      <c r="H29"/>
    </row>
    <row r="30" spans="8:8" x14ac:dyDescent="0.35">
      <c r="H30"/>
    </row>
    <row r="31" spans="8:8" x14ac:dyDescent="0.35">
      <c r="H31"/>
    </row>
    <row r="32" spans="8:8" x14ac:dyDescent="0.35">
      <c r="H32"/>
    </row>
    <row r="33" spans="8:8" x14ac:dyDescent="0.35">
      <c r="H33"/>
    </row>
    <row r="34" spans="8:8" x14ac:dyDescent="0.35">
      <c r="H34"/>
    </row>
    <row r="35" spans="8:8" x14ac:dyDescent="0.35">
      <c r="H35"/>
    </row>
    <row r="36" spans="8:8" x14ac:dyDescent="0.35">
      <c r="H36"/>
    </row>
    <row r="37" spans="8:8" x14ac:dyDescent="0.35">
      <c r="H37"/>
    </row>
    <row r="38" spans="8:8" x14ac:dyDescent="0.35">
      <c r="H38"/>
    </row>
    <row r="39" spans="8:8" x14ac:dyDescent="0.35">
      <c r="H39"/>
    </row>
    <row r="40" spans="8:8" x14ac:dyDescent="0.35">
      <c r="H40"/>
    </row>
    <row r="41" spans="8:8" x14ac:dyDescent="0.35">
      <c r="H41"/>
    </row>
    <row r="42" spans="8:8" x14ac:dyDescent="0.35">
      <c r="H42"/>
    </row>
    <row r="43" spans="8:8" x14ac:dyDescent="0.35">
      <c r="H43"/>
    </row>
    <row r="44" spans="8:8" x14ac:dyDescent="0.35">
      <c r="H44"/>
    </row>
    <row r="45" spans="8:8" x14ac:dyDescent="0.35">
      <c r="H45"/>
    </row>
    <row r="46" spans="8:8" x14ac:dyDescent="0.35">
      <c r="H46"/>
    </row>
    <row r="47" spans="8:8" x14ac:dyDescent="0.35">
      <c r="H47"/>
    </row>
    <row r="48" spans="8:8" x14ac:dyDescent="0.35">
      <c r="H48"/>
    </row>
    <row r="49" spans="8:8" x14ac:dyDescent="0.35">
      <c r="H49"/>
    </row>
    <row r="50" spans="8:8" x14ac:dyDescent="0.35">
      <c r="H50"/>
    </row>
    <row r="51" spans="8:8" x14ac:dyDescent="0.35">
      <c r="H51"/>
    </row>
    <row r="52" spans="8:8" x14ac:dyDescent="0.35">
      <c r="H52"/>
    </row>
    <row r="53" spans="8:8" x14ac:dyDescent="0.35">
      <c r="H53"/>
    </row>
    <row r="54" spans="8:8" x14ac:dyDescent="0.35">
      <c r="H54"/>
    </row>
    <row r="55" spans="8:8" x14ac:dyDescent="0.35">
      <c r="H55"/>
    </row>
    <row r="56" spans="8:8" x14ac:dyDescent="0.35">
      <c r="H56"/>
    </row>
    <row r="57" spans="8:8" x14ac:dyDescent="0.35">
      <c r="H57"/>
    </row>
    <row r="58" spans="8:8" x14ac:dyDescent="0.35">
      <c r="H58"/>
    </row>
    <row r="59" spans="8:8" x14ac:dyDescent="0.35">
      <c r="H59"/>
    </row>
    <row r="60" spans="8:8" x14ac:dyDescent="0.35">
      <c r="H60"/>
    </row>
    <row r="61" spans="8:8" x14ac:dyDescent="0.35">
      <c r="H61"/>
    </row>
    <row r="62" spans="8:8" x14ac:dyDescent="0.35">
      <c r="H62"/>
    </row>
    <row r="63" spans="8:8" x14ac:dyDescent="0.35">
      <c r="H63"/>
    </row>
    <row r="64" spans="8:8" x14ac:dyDescent="0.35">
      <c r="H64"/>
    </row>
    <row r="65" spans="8:8" x14ac:dyDescent="0.35">
      <c r="H65"/>
    </row>
    <row r="66" spans="8:8" x14ac:dyDescent="0.35">
      <c r="H66"/>
    </row>
    <row r="67" spans="8:8" x14ac:dyDescent="0.35">
      <c r="H67"/>
    </row>
    <row r="68" spans="8:8" x14ac:dyDescent="0.35">
      <c r="H68"/>
    </row>
    <row r="69" spans="8:8" x14ac:dyDescent="0.35">
      <c r="H69"/>
    </row>
    <row r="70" spans="8:8" x14ac:dyDescent="0.35">
      <c r="H70"/>
    </row>
    <row r="71" spans="8:8" x14ac:dyDescent="0.35">
      <c r="H71"/>
    </row>
    <row r="72" spans="8:8" x14ac:dyDescent="0.35">
      <c r="H72"/>
    </row>
    <row r="73" spans="8:8" x14ac:dyDescent="0.35">
      <c r="H73"/>
    </row>
    <row r="74" spans="8:8" x14ac:dyDescent="0.35">
      <c r="H74"/>
    </row>
    <row r="75" spans="8:8" x14ac:dyDescent="0.35">
      <c r="H75"/>
    </row>
    <row r="76" spans="8:8" x14ac:dyDescent="0.35">
      <c r="H76"/>
    </row>
    <row r="77" spans="8:8" x14ac:dyDescent="0.35">
      <c r="H77"/>
    </row>
    <row r="78" spans="8:8" x14ac:dyDescent="0.35">
      <c r="H78"/>
    </row>
    <row r="79" spans="8:8" x14ac:dyDescent="0.35">
      <c r="H79"/>
    </row>
    <row r="80" spans="8:8" x14ac:dyDescent="0.35">
      <c r="H80"/>
    </row>
    <row r="81" spans="8:8" x14ac:dyDescent="0.35">
      <c r="H81"/>
    </row>
    <row r="82" spans="8:8" x14ac:dyDescent="0.35">
      <c r="H82"/>
    </row>
    <row r="83" spans="8:8" x14ac:dyDescent="0.35">
      <c r="H83"/>
    </row>
    <row r="84" spans="8:8" x14ac:dyDescent="0.35">
      <c r="H84"/>
    </row>
    <row r="85" spans="8:8" x14ac:dyDescent="0.35">
      <c r="H85"/>
    </row>
    <row r="86" spans="8:8" x14ac:dyDescent="0.35">
      <c r="H86"/>
    </row>
    <row r="87" spans="8:8" x14ac:dyDescent="0.35">
      <c r="H87"/>
    </row>
    <row r="88" spans="8:8" x14ac:dyDescent="0.35">
      <c r="H88"/>
    </row>
    <row r="89" spans="8:8" x14ac:dyDescent="0.35">
      <c r="H89"/>
    </row>
    <row r="90" spans="8:8" x14ac:dyDescent="0.35">
      <c r="H90"/>
    </row>
    <row r="91" spans="8:8" x14ac:dyDescent="0.35">
      <c r="H91"/>
    </row>
    <row r="92" spans="8:8" x14ac:dyDescent="0.35">
      <c r="H92"/>
    </row>
    <row r="93" spans="8:8" x14ac:dyDescent="0.35">
      <c r="H93"/>
    </row>
    <row r="94" spans="8:8" x14ac:dyDescent="0.35">
      <c r="H94"/>
    </row>
    <row r="95" spans="8:8" x14ac:dyDescent="0.35">
      <c r="H95"/>
    </row>
    <row r="96" spans="8:8" x14ac:dyDescent="0.35">
      <c r="H96"/>
    </row>
    <row r="97" spans="8:8" x14ac:dyDescent="0.35">
      <c r="H97"/>
    </row>
    <row r="98" spans="8:8" x14ac:dyDescent="0.35">
      <c r="H98"/>
    </row>
    <row r="99" spans="8:8" x14ac:dyDescent="0.35">
      <c r="H99"/>
    </row>
    <row r="100" spans="8:8" x14ac:dyDescent="0.35">
      <c r="H100"/>
    </row>
    <row r="101" spans="8:8" x14ac:dyDescent="0.35">
      <c r="H101"/>
    </row>
    <row r="102" spans="8:8" x14ac:dyDescent="0.35">
      <c r="H102"/>
    </row>
    <row r="103" spans="8:8" x14ac:dyDescent="0.35">
      <c r="H103"/>
    </row>
    <row r="104" spans="8:8" x14ac:dyDescent="0.35">
      <c r="H104"/>
    </row>
    <row r="105" spans="8:8" x14ac:dyDescent="0.35">
      <c r="H105"/>
    </row>
    <row r="106" spans="8:8" x14ac:dyDescent="0.35">
      <c r="H106"/>
    </row>
    <row r="107" spans="8:8" x14ac:dyDescent="0.35">
      <c r="H107"/>
    </row>
    <row r="108" spans="8:8" x14ac:dyDescent="0.35">
      <c r="H108"/>
    </row>
    <row r="109" spans="8:8" x14ac:dyDescent="0.35">
      <c r="H109"/>
    </row>
    <row r="110" spans="8:8" x14ac:dyDescent="0.35">
      <c r="H110"/>
    </row>
    <row r="111" spans="8:8" x14ac:dyDescent="0.35">
      <c r="H111"/>
    </row>
    <row r="112" spans="8:8" x14ac:dyDescent="0.35">
      <c r="H112"/>
    </row>
    <row r="113" spans="8:8" x14ac:dyDescent="0.35">
      <c r="H113"/>
    </row>
    <row r="114" spans="8:8" x14ac:dyDescent="0.35">
      <c r="H114"/>
    </row>
    <row r="115" spans="8:8" x14ac:dyDescent="0.35">
      <c r="H115"/>
    </row>
    <row r="116" spans="8:8" x14ac:dyDescent="0.35">
      <c r="H116" s="1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6CCF9-2834-4ED7-8FCD-24FC8551D752}">
  <sheetPr codeName="Sheet3"/>
  <dimension ref="A1:J484"/>
  <sheetViews>
    <sheetView topLeftCell="B166" zoomScale="115" zoomScaleNormal="115" workbookViewId="0">
      <selection activeCell="B6" sqref="B6"/>
    </sheetView>
  </sheetViews>
  <sheetFormatPr defaultColWidth="8.7265625" defaultRowHeight="14.5" x14ac:dyDescent="0.35"/>
  <cols>
    <col min="1" max="1" width="58.81640625" style="6" customWidth="1"/>
    <col min="2" max="2" width="38.26953125" style="3" bestFit="1" customWidth="1"/>
    <col min="3" max="3" width="93" style="6" bestFit="1" customWidth="1"/>
    <col min="4" max="4" width="21.26953125" style="6" bestFit="1" customWidth="1"/>
    <col min="5" max="5" width="15.54296875" style="6" bestFit="1" customWidth="1"/>
    <col min="6" max="6" width="19" style="6" bestFit="1" customWidth="1"/>
    <col min="7" max="7" width="17.26953125" style="6" bestFit="1" customWidth="1"/>
    <col min="8" max="8" width="30" style="6" customWidth="1"/>
    <col min="9" max="9" width="13.453125" style="6" customWidth="1"/>
    <col min="10" max="10" width="3.81640625" style="6" bestFit="1" customWidth="1"/>
    <col min="11" max="16384" width="8.7265625" style="6"/>
  </cols>
  <sheetData>
    <row r="1" spans="1:8" s="7" customFormat="1" x14ac:dyDescent="0.35">
      <c r="A1" s="1" t="s">
        <v>76</v>
      </c>
      <c r="B1" s="36" t="s">
        <v>77</v>
      </c>
      <c r="C1" s="37" t="s">
        <v>2</v>
      </c>
      <c r="D1" s="5" t="s">
        <v>78</v>
      </c>
      <c r="E1" s="2" t="s">
        <v>79</v>
      </c>
      <c r="F1" s="93" t="s">
        <v>387</v>
      </c>
      <c r="G1" s="93" t="s">
        <v>398</v>
      </c>
      <c r="H1" s="93" t="s">
        <v>399</v>
      </c>
    </row>
    <row r="2" spans="1:8" s="7" customFormat="1" x14ac:dyDescent="0.35">
      <c r="A2" s="44" t="s">
        <v>80</v>
      </c>
      <c r="B2" s="43"/>
      <c r="C2" s="43" t="s">
        <v>19</v>
      </c>
      <c r="D2" s="45">
        <v>0</v>
      </c>
      <c r="E2" s="46">
        <v>0</v>
      </c>
      <c r="F2" s="92"/>
      <c r="G2" s="92"/>
      <c r="H2" s="92"/>
    </row>
    <row r="3" spans="1:8" s="7" customFormat="1" x14ac:dyDescent="0.35">
      <c r="A3" s="44" t="s">
        <v>80</v>
      </c>
      <c r="B3" s="43" t="s">
        <v>81</v>
      </c>
      <c r="C3" s="43" t="s">
        <v>82</v>
      </c>
      <c r="D3" s="45">
        <v>5</v>
      </c>
      <c r="E3" s="46">
        <v>0.25</v>
      </c>
      <c r="F3" s="92" t="s">
        <v>388</v>
      </c>
      <c r="G3" s="92"/>
      <c r="H3" s="92"/>
    </row>
    <row r="4" spans="1:8" s="7" customFormat="1" x14ac:dyDescent="0.35">
      <c r="A4" s="44" t="s">
        <v>80</v>
      </c>
      <c r="B4" s="43" t="s">
        <v>81</v>
      </c>
      <c r="C4" s="43" t="s">
        <v>83</v>
      </c>
      <c r="D4" s="45">
        <v>10</v>
      </c>
      <c r="E4" s="46">
        <v>0.25</v>
      </c>
      <c r="F4" s="92" t="s">
        <v>388</v>
      </c>
      <c r="G4" s="92"/>
      <c r="H4" s="92"/>
    </row>
    <row r="5" spans="1:8" s="7" customFormat="1" x14ac:dyDescent="0.35">
      <c r="A5" s="44" t="s">
        <v>80</v>
      </c>
      <c r="B5" s="43" t="s">
        <v>81</v>
      </c>
      <c r="C5" s="43" t="s">
        <v>84</v>
      </c>
      <c r="D5" s="45">
        <v>12</v>
      </c>
      <c r="E5" s="46">
        <v>0.25</v>
      </c>
      <c r="F5" s="92" t="s">
        <v>388</v>
      </c>
      <c r="G5" s="92"/>
      <c r="H5" s="92"/>
    </row>
    <row r="6" spans="1:8" s="7" customFormat="1" x14ac:dyDescent="0.35">
      <c r="A6" s="44" t="s">
        <v>80</v>
      </c>
      <c r="B6" s="43" t="s">
        <v>85</v>
      </c>
      <c r="C6" s="43" t="s">
        <v>85</v>
      </c>
      <c r="D6" s="45">
        <v>12</v>
      </c>
      <c r="E6" s="46">
        <v>0.25</v>
      </c>
      <c r="F6" s="92" t="s">
        <v>388</v>
      </c>
      <c r="G6" s="92"/>
      <c r="H6" s="92"/>
    </row>
    <row r="7" spans="1:8" s="7" customFormat="1" x14ac:dyDescent="0.35">
      <c r="A7" s="44" t="s">
        <v>80</v>
      </c>
      <c r="B7" s="43" t="s">
        <v>86</v>
      </c>
      <c r="C7" s="43" t="s">
        <v>87</v>
      </c>
      <c r="D7" s="45">
        <v>20</v>
      </c>
      <c r="E7" s="46">
        <v>0.25</v>
      </c>
      <c r="F7" s="92" t="s">
        <v>388</v>
      </c>
      <c r="G7" s="92"/>
      <c r="H7" s="92"/>
    </row>
    <row r="8" spans="1:8" s="7" customFormat="1" x14ac:dyDescent="0.35">
      <c r="A8" s="44" t="s">
        <v>80</v>
      </c>
      <c r="B8" s="43" t="s">
        <v>86</v>
      </c>
      <c r="C8" s="43" t="s">
        <v>88</v>
      </c>
      <c r="D8" s="45">
        <v>20</v>
      </c>
      <c r="E8" s="46">
        <v>0.25</v>
      </c>
      <c r="F8" s="92" t="s">
        <v>388</v>
      </c>
      <c r="G8" s="92"/>
      <c r="H8" s="92"/>
    </row>
    <row r="9" spans="1:8" s="7" customFormat="1" x14ac:dyDescent="0.35">
      <c r="A9" s="44" t="s">
        <v>80</v>
      </c>
      <c r="B9" s="43" t="s">
        <v>86</v>
      </c>
      <c r="C9" s="43" t="s">
        <v>89</v>
      </c>
      <c r="D9" s="45">
        <v>30</v>
      </c>
      <c r="E9" s="46">
        <v>0.25</v>
      </c>
      <c r="F9" s="92" t="s">
        <v>388</v>
      </c>
      <c r="G9" s="92"/>
      <c r="H9" s="92"/>
    </row>
    <row r="10" spans="1:8" s="7" customFormat="1" x14ac:dyDescent="0.35">
      <c r="A10" s="44" t="s">
        <v>80</v>
      </c>
      <c r="B10" s="43" t="s">
        <v>86</v>
      </c>
      <c r="C10" s="43" t="s">
        <v>90</v>
      </c>
      <c r="D10" s="45">
        <v>30</v>
      </c>
      <c r="E10" s="46">
        <v>0.25</v>
      </c>
      <c r="F10" s="92" t="s">
        <v>388</v>
      </c>
      <c r="G10" s="92"/>
      <c r="H10" s="92"/>
    </row>
    <row r="11" spans="1:8" s="7" customFormat="1" x14ac:dyDescent="0.35">
      <c r="A11" s="44" t="s">
        <v>80</v>
      </c>
      <c r="B11" s="43" t="s">
        <v>86</v>
      </c>
      <c r="C11" s="43" t="s">
        <v>91</v>
      </c>
      <c r="D11" s="45">
        <v>30</v>
      </c>
      <c r="E11" s="46">
        <v>0.25</v>
      </c>
      <c r="F11" s="92" t="s">
        <v>388</v>
      </c>
      <c r="G11" s="92"/>
      <c r="H11" s="92"/>
    </row>
    <row r="12" spans="1:8" s="7" customFormat="1" x14ac:dyDescent="0.35">
      <c r="A12" s="44" t="s">
        <v>80</v>
      </c>
      <c r="B12" s="43" t="s">
        <v>86</v>
      </c>
      <c r="C12" s="43" t="s">
        <v>92</v>
      </c>
      <c r="D12" s="45">
        <v>20</v>
      </c>
      <c r="E12" s="46">
        <v>0.25</v>
      </c>
      <c r="F12" s="92" t="s">
        <v>388</v>
      </c>
      <c r="G12" s="92"/>
      <c r="H12" s="92"/>
    </row>
    <row r="13" spans="1:8" s="7" customFormat="1" x14ac:dyDescent="0.35">
      <c r="A13" s="44" t="s">
        <v>80</v>
      </c>
      <c r="B13" s="43" t="s">
        <v>86</v>
      </c>
      <c r="C13" s="43" t="s">
        <v>93</v>
      </c>
      <c r="D13" s="45">
        <v>20</v>
      </c>
      <c r="E13" s="46">
        <v>0.25</v>
      </c>
      <c r="F13" s="92" t="s">
        <v>388</v>
      </c>
      <c r="G13" s="92"/>
      <c r="H13" s="92"/>
    </row>
    <row r="14" spans="1:8" s="7" customFormat="1" x14ac:dyDescent="0.35">
      <c r="A14" s="44" t="s">
        <v>80</v>
      </c>
      <c r="B14" s="43" t="s">
        <v>86</v>
      </c>
      <c r="C14" s="43" t="s">
        <v>94</v>
      </c>
      <c r="D14" s="45">
        <v>20</v>
      </c>
      <c r="E14" s="46">
        <v>0.25</v>
      </c>
      <c r="F14" s="92" t="s">
        <v>388</v>
      </c>
      <c r="G14" s="92"/>
      <c r="H14" s="92"/>
    </row>
    <row r="15" spans="1:8" s="7" customFormat="1" x14ac:dyDescent="0.35">
      <c r="A15" s="44" t="s">
        <v>80</v>
      </c>
      <c r="B15" s="43" t="s">
        <v>95</v>
      </c>
      <c r="C15" s="43" t="s">
        <v>96</v>
      </c>
      <c r="D15" s="47">
        <v>20</v>
      </c>
      <c r="E15" s="46">
        <v>0.25</v>
      </c>
      <c r="F15" s="92" t="s">
        <v>388</v>
      </c>
      <c r="G15" s="92"/>
      <c r="H15" s="92"/>
    </row>
    <row r="16" spans="1:8" s="7" customFormat="1" x14ac:dyDescent="0.35">
      <c r="A16" s="44" t="s">
        <v>80</v>
      </c>
      <c r="B16" s="43" t="s">
        <v>95</v>
      </c>
      <c r="C16" s="43" t="s">
        <v>97</v>
      </c>
      <c r="D16" s="45">
        <v>25</v>
      </c>
      <c r="E16" s="46">
        <v>0.25</v>
      </c>
      <c r="F16" s="92" t="s">
        <v>388</v>
      </c>
      <c r="G16" s="92"/>
      <c r="H16" s="92"/>
    </row>
    <row r="17" spans="1:8" s="7" customFormat="1" x14ac:dyDescent="0.35">
      <c r="A17" s="44" t="s">
        <v>80</v>
      </c>
      <c r="B17" s="43" t="s">
        <v>98</v>
      </c>
      <c r="C17" s="43" t="s">
        <v>99</v>
      </c>
      <c r="D17" s="45">
        <v>35</v>
      </c>
      <c r="E17" s="46">
        <v>0.25</v>
      </c>
      <c r="F17" s="92" t="s">
        <v>388</v>
      </c>
      <c r="G17" s="92"/>
      <c r="H17" s="92"/>
    </row>
    <row r="18" spans="1:8" s="7" customFormat="1" x14ac:dyDescent="0.35">
      <c r="A18" s="44" t="s">
        <v>80</v>
      </c>
      <c r="B18" s="43" t="s">
        <v>98</v>
      </c>
      <c r="C18" s="43" t="s">
        <v>100</v>
      </c>
      <c r="D18" s="45">
        <v>60</v>
      </c>
      <c r="E18" s="46">
        <v>0.25</v>
      </c>
      <c r="F18" s="92" t="s">
        <v>388</v>
      </c>
      <c r="G18" s="92"/>
      <c r="H18" s="92"/>
    </row>
    <row r="19" spans="1:8" s="7" customFormat="1" x14ac:dyDescent="0.35">
      <c r="A19" s="44" t="s">
        <v>80</v>
      </c>
      <c r="B19" s="43" t="s">
        <v>98</v>
      </c>
      <c r="C19" s="43" t="s">
        <v>101</v>
      </c>
      <c r="D19" s="45">
        <v>80</v>
      </c>
      <c r="E19" s="46">
        <v>0.25</v>
      </c>
      <c r="F19" s="92" t="s">
        <v>388</v>
      </c>
      <c r="G19" s="92"/>
      <c r="H19" s="92"/>
    </row>
    <row r="20" spans="1:8" s="7" customFormat="1" x14ac:dyDescent="0.35">
      <c r="A20" s="44" t="s">
        <v>80</v>
      </c>
      <c r="B20" s="43" t="s">
        <v>98</v>
      </c>
      <c r="C20" s="43" t="s">
        <v>102</v>
      </c>
      <c r="D20" s="45">
        <v>80</v>
      </c>
      <c r="E20" s="46">
        <v>0.25</v>
      </c>
      <c r="F20" s="92" t="s">
        <v>388</v>
      </c>
      <c r="G20" s="92"/>
      <c r="H20" s="92"/>
    </row>
    <row r="21" spans="1:8" s="7" customFormat="1" x14ac:dyDescent="0.35">
      <c r="A21" s="44" t="s">
        <v>80</v>
      </c>
      <c r="B21" s="43" t="s">
        <v>98</v>
      </c>
      <c r="C21" s="43" t="s">
        <v>103</v>
      </c>
      <c r="D21" s="45">
        <v>80</v>
      </c>
      <c r="E21" s="46">
        <v>0.25</v>
      </c>
      <c r="F21" s="92" t="s">
        <v>388</v>
      </c>
      <c r="G21" s="92"/>
      <c r="H21" s="92"/>
    </row>
    <row r="22" spans="1:8" s="7" customFormat="1" x14ac:dyDescent="0.35">
      <c r="A22" s="44" t="s">
        <v>80</v>
      </c>
      <c r="B22" s="43" t="s">
        <v>104</v>
      </c>
      <c r="C22" s="43" t="s">
        <v>105</v>
      </c>
      <c r="D22" s="45">
        <v>50</v>
      </c>
      <c r="E22" s="46">
        <v>0.25</v>
      </c>
      <c r="F22" s="92" t="s">
        <v>388</v>
      </c>
      <c r="G22" s="92"/>
      <c r="H22" s="92"/>
    </row>
    <row r="23" spans="1:8" s="7" customFormat="1" x14ac:dyDescent="0.35">
      <c r="A23" s="44" t="s">
        <v>80</v>
      </c>
      <c r="B23" s="43" t="s">
        <v>104</v>
      </c>
      <c r="C23" s="43" t="s">
        <v>106</v>
      </c>
      <c r="D23" s="45">
        <v>75</v>
      </c>
      <c r="E23" s="46">
        <v>0.25</v>
      </c>
      <c r="F23" s="92" t="s">
        <v>388</v>
      </c>
      <c r="G23" s="92"/>
      <c r="H23" s="92"/>
    </row>
    <row r="24" spans="1:8" s="7" customFormat="1" x14ac:dyDescent="0.35">
      <c r="A24" s="44" t="s">
        <v>80</v>
      </c>
      <c r="B24" s="43" t="s">
        <v>104</v>
      </c>
      <c r="C24" s="43" t="s">
        <v>107</v>
      </c>
      <c r="D24" s="45">
        <v>100</v>
      </c>
      <c r="E24" s="46">
        <v>0.25</v>
      </c>
      <c r="F24" s="92" t="s">
        <v>388</v>
      </c>
      <c r="G24" s="92"/>
      <c r="H24" s="92"/>
    </row>
    <row r="25" spans="1:8" s="7" customFormat="1" x14ac:dyDescent="0.35">
      <c r="A25" s="44" t="s">
        <v>80</v>
      </c>
      <c r="B25" s="43" t="s">
        <v>104</v>
      </c>
      <c r="C25" s="43" t="s">
        <v>108</v>
      </c>
      <c r="D25" s="45">
        <v>125</v>
      </c>
      <c r="E25" s="46">
        <v>0.25</v>
      </c>
      <c r="F25" s="92" t="s">
        <v>388</v>
      </c>
      <c r="G25" s="92"/>
      <c r="H25" s="92"/>
    </row>
    <row r="26" spans="1:8" s="7" customFormat="1" x14ac:dyDescent="0.35">
      <c r="A26" s="44" t="s">
        <v>80</v>
      </c>
      <c r="B26" s="43" t="s">
        <v>104</v>
      </c>
      <c r="C26" s="43" t="s">
        <v>109</v>
      </c>
      <c r="D26" s="45">
        <v>150</v>
      </c>
      <c r="E26" s="46">
        <v>0.25</v>
      </c>
      <c r="F26" s="92" t="s">
        <v>388</v>
      </c>
      <c r="G26" s="92"/>
      <c r="H26" s="92"/>
    </row>
    <row r="27" spans="1:8" s="7" customFormat="1" x14ac:dyDescent="0.35">
      <c r="A27" s="44" t="s">
        <v>80</v>
      </c>
      <c r="B27" s="43" t="s">
        <v>110</v>
      </c>
      <c r="C27" s="43" t="s">
        <v>111</v>
      </c>
      <c r="D27" s="45">
        <v>20</v>
      </c>
      <c r="E27" s="46">
        <v>0.25</v>
      </c>
      <c r="F27" s="92" t="s">
        <v>388</v>
      </c>
      <c r="G27" s="92"/>
      <c r="H27" s="92"/>
    </row>
    <row r="28" spans="1:8" s="7" customFormat="1" x14ac:dyDescent="0.35">
      <c r="A28" s="44" t="s">
        <v>80</v>
      </c>
      <c r="B28" s="43" t="s">
        <v>110</v>
      </c>
      <c r="C28" s="43" t="s">
        <v>112</v>
      </c>
      <c r="D28" s="45">
        <v>20</v>
      </c>
      <c r="E28" s="46">
        <v>0.25</v>
      </c>
      <c r="F28" s="92" t="s">
        <v>388</v>
      </c>
      <c r="G28" s="92"/>
      <c r="H28" s="92"/>
    </row>
    <row r="29" spans="1:8" s="7" customFormat="1" x14ac:dyDescent="0.35">
      <c r="A29" s="44" t="s">
        <v>80</v>
      </c>
      <c r="B29" s="43" t="s">
        <v>110</v>
      </c>
      <c r="C29" s="43" t="s">
        <v>113</v>
      </c>
      <c r="D29" s="45">
        <v>20</v>
      </c>
      <c r="E29" s="46">
        <v>0.25</v>
      </c>
      <c r="F29" s="92" t="s">
        <v>388</v>
      </c>
      <c r="G29" s="92"/>
      <c r="H29" s="92"/>
    </row>
    <row r="30" spans="1:8" s="7" customFormat="1" x14ac:dyDescent="0.35">
      <c r="A30" s="44" t="s">
        <v>80</v>
      </c>
      <c r="B30" s="43" t="s">
        <v>114</v>
      </c>
      <c r="C30" s="43" t="s">
        <v>115</v>
      </c>
      <c r="D30" s="45">
        <v>20</v>
      </c>
      <c r="E30" s="46">
        <v>0.25</v>
      </c>
      <c r="F30" s="92" t="s">
        <v>388</v>
      </c>
      <c r="G30" s="92"/>
      <c r="H30" s="92"/>
    </row>
    <row r="31" spans="1:8" s="7" customFormat="1" x14ac:dyDescent="0.35">
      <c r="A31" s="44" t="s">
        <v>80</v>
      </c>
      <c r="B31" s="43" t="s">
        <v>114</v>
      </c>
      <c r="C31" s="43" t="s">
        <v>116</v>
      </c>
      <c r="D31" s="45">
        <v>30</v>
      </c>
      <c r="E31" s="46">
        <v>0.25</v>
      </c>
      <c r="F31" s="92" t="s">
        <v>388</v>
      </c>
      <c r="G31" s="92"/>
      <c r="H31" s="92"/>
    </row>
    <row r="32" spans="1:8" s="7" customFormat="1" x14ac:dyDescent="0.35">
      <c r="A32" s="44" t="s">
        <v>80</v>
      </c>
      <c r="B32" s="43" t="s">
        <v>114</v>
      </c>
      <c r="C32" s="43" t="s">
        <v>117</v>
      </c>
      <c r="D32" s="45">
        <v>40</v>
      </c>
      <c r="E32" s="46">
        <v>0.25</v>
      </c>
      <c r="F32" s="92" t="s">
        <v>388</v>
      </c>
      <c r="G32" s="92"/>
      <c r="H32" s="92"/>
    </row>
    <row r="33" spans="1:8" s="7" customFormat="1" x14ac:dyDescent="0.35">
      <c r="A33" s="44" t="s">
        <v>80</v>
      </c>
      <c r="B33" s="43" t="s">
        <v>114</v>
      </c>
      <c r="C33" s="43" t="s">
        <v>118</v>
      </c>
      <c r="D33" s="45">
        <v>40</v>
      </c>
      <c r="E33" s="46">
        <v>0.25</v>
      </c>
      <c r="F33" s="92" t="s">
        <v>388</v>
      </c>
      <c r="G33" s="92"/>
      <c r="H33" s="92"/>
    </row>
    <row r="34" spans="1:8" s="7" customFormat="1" x14ac:dyDescent="0.35">
      <c r="A34" s="44" t="s">
        <v>80</v>
      </c>
      <c r="B34" s="43" t="s">
        <v>114</v>
      </c>
      <c r="C34" s="43" t="s">
        <v>119</v>
      </c>
      <c r="D34" s="45">
        <v>45</v>
      </c>
      <c r="E34" s="46">
        <v>0.25</v>
      </c>
      <c r="F34" s="92" t="s">
        <v>388</v>
      </c>
      <c r="G34" s="92"/>
      <c r="H34" s="92"/>
    </row>
    <row r="35" spans="1:8" s="7" customFormat="1" x14ac:dyDescent="0.35">
      <c r="A35" s="44" t="s">
        <v>80</v>
      </c>
      <c r="B35" s="43" t="s">
        <v>120</v>
      </c>
      <c r="C35" s="43" t="s">
        <v>121</v>
      </c>
      <c r="D35" s="45">
        <v>30</v>
      </c>
      <c r="E35" s="46">
        <v>0.25</v>
      </c>
      <c r="F35" s="92" t="s">
        <v>388</v>
      </c>
      <c r="G35" s="92"/>
      <c r="H35" s="92"/>
    </row>
    <row r="36" spans="1:8" s="7" customFormat="1" x14ac:dyDescent="0.35">
      <c r="A36" s="44" t="s">
        <v>80</v>
      </c>
      <c r="B36" s="43" t="s">
        <v>120</v>
      </c>
      <c r="C36" s="43" t="s">
        <v>122</v>
      </c>
      <c r="D36" s="45">
        <v>50</v>
      </c>
      <c r="E36" s="46">
        <v>0.25</v>
      </c>
      <c r="F36" s="92" t="s">
        <v>388</v>
      </c>
      <c r="G36" s="92"/>
      <c r="H36" s="92"/>
    </row>
    <row r="37" spans="1:8" s="7" customFormat="1" x14ac:dyDescent="0.35">
      <c r="A37" s="44" t="s">
        <v>80</v>
      </c>
      <c r="B37" s="43" t="s">
        <v>120</v>
      </c>
      <c r="C37" s="43" t="s">
        <v>123</v>
      </c>
      <c r="D37" s="45">
        <v>60</v>
      </c>
      <c r="E37" s="46">
        <v>0.25</v>
      </c>
      <c r="F37" s="92" t="s">
        <v>388</v>
      </c>
      <c r="G37" s="92"/>
      <c r="H37" s="92"/>
    </row>
    <row r="38" spans="1:8" s="7" customFormat="1" x14ac:dyDescent="0.35">
      <c r="A38" s="44" t="s">
        <v>80</v>
      </c>
      <c r="B38" s="43" t="s">
        <v>120</v>
      </c>
      <c r="C38" s="43" t="s">
        <v>124</v>
      </c>
      <c r="D38" s="45">
        <v>70</v>
      </c>
      <c r="E38" s="46">
        <v>0.25</v>
      </c>
      <c r="F38" s="92" t="s">
        <v>388</v>
      </c>
      <c r="G38" s="92"/>
      <c r="H38" s="92"/>
    </row>
    <row r="39" spans="1:8" s="7" customFormat="1" x14ac:dyDescent="0.35">
      <c r="A39" s="44" t="s">
        <v>80</v>
      </c>
      <c r="B39" s="43" t="s">
        <v>120</v>
      </c>
      <c r="C39" s="43" t="s">
        <v>125</v>
      </c>
      <c r="D39" s="45">
        <v>100</v>
      </c>
      <c r="E39" s="46">
        <v>0.25</v>
      </c>
      <c r="F39" s="92" t="s">
        <v>388</v>
      </c>
      <c r="G39" s="92"/>
      <c r="H39" s="92"/>
    </row>
    <row r="40" spans="1:8" s="7" customFormat="1" x14ac:dyDescent="0.35">
      <c r="A40" s="44" t="s">
        <v>126</v>
      </c>
      <c r="B40" s="43"/>
      <c r="C40" s="43" t="s">
        <v>127</v>
      </c>
      <c r="D40" s="45"/>
      <c r="E40" s="46"/>
      <c r="F40" s="92" t="s">
        <v>388</v>
      </c>
      <c r="G40" s="92"/>
      <c r="H40" s="92"/>
    </row>
    <row r="41" spans="1:8" s="7" customFormat="1" x14ac:dyDescent="0.35">
      <c r="A41" s="44" t="s">
        <v>126</v>
      </c>
      <c r="B41" s="43" t="s">
        <v>128</v>
      </c>
      <c r="C41" s="43" t="s">
        <v>129</v>
      </c>
      <c r="D41" s="45">
        <v>25</v>
      </c>
      <c r="E41" s="46">
        <v>0.5</v>
      </c>
      <c r="F41" s="92" t="s">
        <v>388</v>
      </c>
      <c r="G41" s="92"/>
      <c r="H41" s="92"/>
    </row>
    <row r="42" spans="1:8" s="7" customFormat="1" x14ac:dyDescent="0.35">
      <c r="A42" s="44" t="s">
        <v>126</v>
      </c>
      <c r="B42" s="43" t="s">
        <v>128</v>
      </c>
      <c r="C42" s="43" t="s">
        <v>130</v>
      </c>
      <c r="D42" s="45">
        <v>25</v>
      </c>
      <c r="E42" s="46">
        <v>0.5</v>
      </c>
      <c r="F42" s="92" t="s">
        <v>388</v>
      </c>
      <c r="G42" s="92"/>
      <c r="H42" s="92"/>
    </row>
    <row r="43" spans="1:8" s="7" customFormat="1" x14ac:dyDescent="0.35">
      <c r="A43" s="44" t="s">
        <v>126</v>
      </c>
      <c r="B43" s="43" t="s">
        <v>128</v>
      </c>
      <c r="C43" s="43" t="s">
        <v>131</v>
      </c>
      <c r="D43" s="45">
        <v>30</v>
      </c>
      <c r="E43" s="46">
        <v>0.5</v>
      </c>
      <c r="F43" s="92" t="s">
        <v>388</v>
      </c>
      <c r="G43" s="92"/>
      <c r="H43" s="92"/>
    </row>
    <row r="44" spans="1:8" s="7" customFormat="1" x14ac:dyDescent="0.35">
      <c r="A44" s="44" t="s">
        <v>126</v>
      </c>
      <c r="B44" s="43" t="s">
        <v>128</v>
      </c>
      <c r="C44" s="43" t="s">
        <v>132</v>
      </c>
      <c r="D44" s="45">
        <v>22</v>
      </c>
      <c r="E44" s="46">
        <v>0.5</v>
      </c>
      <c r="F44" s="92" t="s">
        <v>388</v>
      </c>
      <c r="G44" s="92"/>
      <c r="H44" s="92"/>
    </row>
    <row r="45" spans="1:8" s="7" customFormat="1" x14ac:dyDescent="0.35">
      <c r="A45" s="44" t="s">
        <v>126</v>
      </c>
      <c r="B45" s="43" t="s">
        <v>133</v>
      </c>
      <c r="C45" s="43" t="s">
        <v>134</v>
      </c>
      <c r="D45" s="45">
        <v>50</v>
      </c>
      <c r="E45" s="46">
        <v>0.5</v>
      </c>
      <c r="F45" s="92" t="s">
        <v>388</v>
      </c>
      <c r="G45" s="92"/>
      <c r="H45" s="92"/>
    </row>
    <row r="46" spans="1:8" s="7" customFormat="1" x14ac:dyDescent="0.35">
      <c r="A46" s="44" t="s">
        <v>126</v>
      </c>
      <c r="B46" s="43" t="s">
        <v>133</v>
      </c>
      <c r="C46" s="43" t="s">
        <v>135</v>
      </c>
      <c r="D46" s="45">
        <v>20</v>
      </c>
      <c r="E46" s="46">
        <v>0.5</v>
      </c>
      <c r="F46" s="92" t="s">
        <v>388</v>
      </c>
      <c r="G46" s="92"/>
      <c r="H46" s="92"/>
    </row>
    <row r="47" spans="1:8" s="7" customFormat="1" x14ac:dyDescent="0.35">
      <c r="A47" s="44" t="s">
        <v>126</v>
      </c>
      <c r="B47" s="43" t="s">
        <v>133</v>
      </c>
      <c r="C47" s="43" t="s">
        <v>136</v>
      </c>
      <c r="D47" s="45">
        <v>20</v>
      </c>
      <c r="E47" s="46">
        <v>0.5</v>
      </c>
      <c r="F47" s="92" t="s">
        <v>388</v>
      </c>
      <c r="G47" s="92"/>
      <c r="H47" s="92"/>
    </row>
    <row r="48" spans="1:8" s="7" customFormat="1" x14ac:dyDescent="0.35">
      <c r="A48" s="44" t="s">
        <v>126</v>
      </c>
      <c r="B48" s="43" t="s">
        <v>133</v>
      </c>
      <c r="C48" s="43" t="s">
        <v>137</v>
      </c>
      <c r="D48" s="45">
        <v>22</v>
      </c>
      <c r="E48" s="46">
        <v>0.5</v>
      </c>
      <c r="F48" s="92" t="s">
        <v>388</v>
      </c>
      <c r="G48" s="92"/>
      <c r="H48" s="92"/>
    </row>
    <row r="49" spans="1:8" s="7" customFormat="1" x14ac:dyDescent="0.35">
      <c r="A49" s="44" t="s">
        <v>126</v>
      </c>
      <c r="B49" s="43" t="s">
        <v>138</v>
      </c>
      <c r="C49" s="43" t="s">
        <v>450</v>
      </c>
      <c r="D49" s="45">
        <v>160</v>
      </c>
      <c r="E49" s="46">
        <v>0.5</v>
      </c>
      <c r="F49" s="92" t="s">
        <v>388</v>
      </c>
      <c r="G49" s="92"/>
      <c r="H49" s="92"/>
    </row>
    <row r="50" spans="1:8" s="7" customFormat="1" x14ac:dyDescent="0.35">
      <c r="A50" s="44" t="s">
        <v>126</v>
      </c>
      <c r="B50" s="43" t="s">
        <v>138</v>
      </c>
      <c r="C50" s="43" t="s">
        <v>139</v>
      </c>
      <c r="D50" s="45">
        <v>120</v>
      </c>
      <c r="E50" s="46">
        <v>0.5</v>
      </c>
      <c r="F50" s="92" t="s">
        <v>388</v>
      </c>
      <c r="G50" s="92"/>
      <c r="H50" s="92"/>
    </row>
    <row r="51" spans="1:8" s="7" customFormat="1" x14ac:dyDescent="0.35">
      <c r="A51" s="44" t="s">
        <v>126</v>
      </c>
      <c r="B51" s="43" t="s">
        <v>138</v>
      </c>
      <c r="C51" s="43" t="s">
        <v>140</v>
      </c>
      <c r="D51" s="45">
        <v>120</v>
      </c>
      <c r="E51" s="46">
        <v>0.5</v>
      </c>
      <c r="F51" s="92" t="s">
        <v>388</v>
      </c>
      <c r="G51" s="92"/>
      <c r="H51" s="92"/>
    </row>
    <row r="52" spans="1:8" s="7" customFormat="1" x14ac:dyDescent="0.35">
      <c r="A52" s="44" t="s">
        <v>141</v>
      </c>
      <c r="B52" s="43"/>
      <c r="C52" s="48" t="s">
        <v>127</v>
      </c>
      <c r="D52" s="45">
        <v>0</v>
      </c>
      <c r="E52" s="46">
        <v>0</v>
      </c>
      <c r="F52" s="92" t="s">
        <v>388</v>
      </c>
      <c r="G52" s="92"/>
      <c r="H52" s="92"/>
    </row>
    <row r="53" spans="1:8" s="7" customFormat="1" x14ac:dyDescent="0.35">
      <c r="A53" s="44" t="s">
        <v>141</v>
      </c>
      <c r="B53" s="43" t="s">
        <v>142</v>
      </c>
      <c r="C53" s="43" t="s">
        <v>143</v>
      </c>
      <c r="D53" s="45">
        <v>75</v>
      </c>
      <c r="E53" s="46">
        <v>0.25</v>
      </c>
      <c r="F53" s="92" t="s">
        <v>388</v>
      </c>
      <c r="G53" s="92"/>
      <c r="H53" s="92"/>
    </row>
    <row r="54" spans="1:8" s="7" customFormat="1" x14ac:dyDescent="0.35">
      <c r="A54" s="44" t="s">
        <v>141</v>
      </c>
      <c r="B54" s="43" t="s">
        <v>142</v>
      </c>
      <c r="C54" s="43" t="s">
        <v>447</v>
      </c>
      <c r="D54" s="45">
        <v>150</v>
      </c>
      <c r="E54" s="46">
        <v>0.25</v>
      </c>
      <c r="F54" s="92" t="s">
        <v>388</v>
      </c>
      <c r="G54" s="92"/>
      <c r="H54" s="92"/>
    </row>
    <row r="55" spans="1:8" s="7" customFormat="1" x14ac:dyDescent="0.35">
      <c r="A55" s="44" t="s">
        <v>141</v>
      </c>
      <c r="B55" s="43" t="s">
        <v>142</v>
      </c>
      <c r="C55" s="43" t="s">
        <v>448</v>
      </c>
      <c r="D55" s="157">
        <v>200</v>
      </c>
      <c r="E55" s="158">
        <v>0.25</v>
      </c>
      <c r="F55" s="92" t="s">
        <v>388</v>
      </c>
      <c r="G55" s="92"/>
      <c r="H55" s="92"/>
    </row>
    <row r="56" spans="1:8" s="7" customFormat="1" x14ac:dyDescent="0.35">
      <c r="A56" s="44" t="s">
        <v>141</v>
      </c>
      <c r="B56" s="43" t="s">
        <v>142</v>
      </c>
      <c r="C56" s="43" t="s">
        <v>449</v>
      </c>
      <c r="D56" s="45">
        <v>300</v>
      </c>
      <c r="E56" s="46">
        <v>0.25</v>
      </c>
      <c r="F56" s="92" t="s">
        <v>388</v>
      </c>
      <c r="G56" s="92"/>
      <c r="H56" s="92"/>
    </row>
    <row r="57" spans="1:8" s="7" customFormat="1" x14ac:dyDescent="0.35">
      <c r="A57" s="71" t="s">
        <v>144</v>
      </c>
      <c r="B57" s="43"/>
      <c r="C57" s="48" t="s">
        <v>127</v>
      </c>
      <c r="D57" s="45">
        <v>0</v>
      </c>
      <c r="E57" s="46">
        <v>0</v>
      </c>
      <c r="F57" s="92"/>
      <c r="G57" s="92"/>
      <c r="H57" s="92"/>
    </row>
    <row r="58" spans="1:8" s="7" customFormat="1" x14ac:dyDescent="0.35">
      <c r="A58" s="71" t="s">
        <v>144</v>
      </c>
      <c r="B58" s="73" t="s">
        <v>145</v>
      </c>
      <c r="C58" s="73" t="s">
        <v>146</v>
      </c>
      <c r="D58" s="75">
        <v>3750</v>
      </c>
      <c r="E58" s="46">
        <v>0.5</v>
      </c>
      <c r="F58" s="92" t="s">
        <v>388</v>
      </c>
      <c r="G58" s="92"/>
      <c r="H58" s="92"/>
    </row>
    <row r="59" spans="1:8" s="7" customFormat="1" x14ac:dyDescent="0.35">
      <c r="A59" s="72" t="s">
        <v>144</v>
      </c>
      <c r="B59" s="74" t="s">
        <v>145</v>
      </c>
      <c r="C59" s="74" t="s">
        <v>147</v>
      </c>
      <c r="D59" s="76">
        <v>4500</v>
      </c>
      <c r="E59" s="46">
        <v>0.5</v>
      </c>
      <c r="F59" s="92" t="s">
        <v>388</v>
      </c>
      <c r="G59" s="92"/>
      <c r="H59" s="92"/>
    </row>
    <row r="60" spans="1:8" s="7" customFormat="1" x14ac:dyDescent="0.35">
      <c r="A60" s="72" t="s">
        <v>144</v>
      </c>
      <c r="B60" s="74" t="s">
        <v>148</v>
      </c>
      <c r="C60" s="74" t="s">
        <v>149</v>
      </c>
      <c r="D60" s="76">
        <v>300</v>
      </c>
      <c r="E60" s="46">
        <v>0.5</v>
      </c>
      <c r="F60" s="92" t="s">
        <v>388</v>
      </c>
      <c r="G60" s="92"/>
      <c r="H60" s="92"/>
    </row>
    <row r="61" spans="1:8" s="7" customFormat="1" x14ac:dyDescent="0.35">
      <c r="A61" s="72" t="s">
        <v>144</v>
      </c>
      <c r="B61" s="74" t="s">
        <v>148</v>
      </c>
      <c r="C61" s="74" t="s">
        <v>150</v>
      </c>
      <c r="D61" s="76">
        <v>300</v>
      </c>
      <c r="E61" s="46">
        <v>0.5</v>
      </c>
      <c r="F61" s="92" t="s">
        <v>388</v>
      </c>
      <c r="G61" s="92"/>
      <c r="H61" s="92"/>
    </row>
    <row r="62" spans="1:8" s="7" customFormat="1" x14ac:dyDescent="0.35">
      <c r="A62" s="72" t="s">
        <v>144</v>
      </c>
      <c r="B62" s="74" t="s">
        <v>148</v>
      </c>
      <c r="C62" s="74" t="s">
        <v>151</v>
      </c>
      <c r="D62" s="76">
        <v>600</v>
      </c>
      <c r="E62" s="46">
        <v>0.5</v>
      </c>
      <c r="F62" s="92" t="s">
        <v>388</v>
      </c>
      <c r="G62" s="92"/>
      <c r="H62" s="92"/>
    </row>
    <row r="63" spans="1:8" s="7" customFormat="1" x14ac:dyDescent="0.35">
      <c r="A63" s="72" t="s">
        <v>144</v>
      </c>
      <c r="B63" s="74" t="s">
        <v>148</v>
      </c>
      <c r="C63" s="74" t="s">
        <v>152</v>
      </c>
      <c r="D63" s="76">
        <v>600</v>
      </c>
      <c r="E63" s="46">
        <v>0.5</v>
      </c>
      <c r="F63" s="92" t="s">
        <v>388</v>
      </c>
      <c r="G63" s="92"/>
      <c r="H63" s="92"/>
    </row>
    <row r="64" spans="1:8" s="7" customFormat="1" x14ac:dyDescent="0.35">
      <c r="A64" s="72" t="s">
        <v>144</v>
      </c>
      <c r="B64" s="74" t="s">
        <v>389</v>
      </c>
      <c r="C64" s="74" t="s">
        <v>154</v>
      </c>
      <c r="D64" s="76">
        <v>750</v>
      </c>
      <c r="E64" s="46">
        <v>0.5</v>
      </c>
      <c r="F64" s="92" t="s">
        <v>388</v>
      </c>
      <c r="G64" s="92"/>
      <c r="H64" s="92"/>
    </row>
    <row r="65" spans="1:8" s="7" customFormat="1" x14ac:dyDescent="0.35">
      <c r="A65" s="72" t="s">
        <v>144</v>
      </c>
      <c r="B65" s="74" t="s">
        <v>155</v>
      </c>
      <c r="C65" s="74" t="s">
        <v>156</v>
      </c>
      <c r="D65" s="76">
        <v>1400</v>
      </c>
      <c r="E65" s="46">
        <v>0.5</v>
      </c>
      <c r="F65" s="92" t="s">
        <v>388</v>
      </c>
      <c r="G65" s="92"/>
      <c r="H65" s="92"/>
    </row>
    <row r="66" spans="1:8" s="7" customFormat="1" x14ac:dyDescent="0.35">
      <c r="A66" s="72" t="s">
        <v>144</v>
      </c>
      <c r="B66" s="74" t="s">
        <v>157</v>
      </c>
      <c r="C66" s="74" t="s">
        <v>158</v>
      </c>
      <c r="D66" s="76">
        <v>1</v>
      </c>
      <c r="E66" s="46">
        <v>0.5</v>
      </c>
      <c r="F66" s="92" t="s">
        <v>390</v>
      </c>
      <c r="G66" s="92"/>
      <c r="H66" s="92"/>
    </row>
    <row r="67" spans="1:8" s="7" customFormat="1" x14ac:dyDescent="0.35">
      <c r="A67" s="72" t="s">
        <v>144</v>
      </c>
      <c r="B67" s="74" t="s">
        <v>157</v>
      </c>
      <c r="C67" s="74" t="s">
        <v>159</v>
      </c>
      <c r="D67" s="76">
        <v>1</v>
      </c>
      <c r="E67" s="46">
        <v>0.5</v>
      </c>
      <c r="F67" s="92" t="s">
        <v>390</v>
      </c>
      <c r="G67" s="92"/>
      <c r="H67" s="92"/>
    </row>
    <row r="68" spans="1:8" s="7" customFormat="1" x14ac:dyDescent="0.35">
      <c r="A68" s="72" t="s">
        <v>144</v>
      </c>
      <c r="B68" s="74" t="s">
        <v>160</v>
      </c>
      <c r="C68" s="74" t="s">
        <v>161</v>
      </c>
      <c r="D68" s="76">
        <v>1</v>
      </c>
      <c r="E68" s="46">
        <v>0.5</v>
      </c>
      <c r="F68" s="92" t="s">
        <v>390</v>
      </c>
      <c r="G68" s="92"/>
      <c r="H68" s="92"/>
    </row>
    <row r="69" spans="1:8" s="7" customFormat="1" x14ac:dyDescent="0.35">
      <c r="A69" s="72" t="s">
        <v>144</v>
      </c>
      <c r="B69" s="74" t="s">
        <v>160</v>
      </c>
      <c r="C69" s="74" t="s">
        <v>162</v>
      </c>
      <c r="D69" s="76">
        <v>1</v>
      </c>
      <c r="E69" s="46">
        <v>0.5</v>
      </c>
      <c r="F69" s="92" t="s">
        <v>390</v>
      </c>
      <c r="G69" s="92"/>
      <c r="H69" s="92"/>
    </row>
    <row r="70" spans="1:8" s="7" customFormat="1" x14ac:dyDescent="0.35">
      <c r="A70" s="72" t="s">
        <v>144</v>
      </c>
      <c r="B70" s="74" t="s">
        <v>163</v>
      </c>
      <c r="C70" s="74" t="s">
        <v>163</v>
      </c>
      <c r="D70" s="76">
        <v>2</v>
      </c>
      <c r="E70" s="46">
        <v>0.5</v>
      </c>
      <c r="F70" s="92" t="s">
        <v>390</v>
      </c>
      <c r="G70" s="92"/>
      <c r="H70" s="92"/>
    </row>
    <row r="71" spans="1:8" s="7" customFormat="1" x14ac:dyDescent="0.35">
      <c r="A71" s="44" t="s">
        <v>164</v>
      </c>
      <c r="B71" s="43"/>
      <c r="C71" s="159" t="s">
        <v>127</v>
      </c>
      <c r="D71" s="45">
        <v>0</v>
      </c>
      <c r="E71" s="46">
        <v>0</v>
      </c>
      <c r="F71" s="92"/>
      <c r="G71" s="92"/>
      <c r="H71" s="92"/>
    </row>
    <row r="72" spans="1:8" s="7" customFormat="1" x14ac:dyDescent="0.35">
      <c r="A72" s="72" t="s">
        <v>164</v>
      </c>
      <c r="B72" s="74" t="s">
        <v>165</v>
      </c>
      <c r="C72" s="74" t="s">
        <v>166</v>
      </c>
      <c r="D72" s="76">
        <v>1500</v>
      </c>
      <c r="E72" s="46">
        <v>0.5</v>
      </c>
      <c r="F72" s="92" t="s">
        <v>388</v>
      </c>
      <c r="G72" s="92"/>
      <c r="H72" s="92"/>
    </row>
    <row r="73" spans="1:8" s="7" customFormat="1" x14ac:dyDescent="0.35">
      <c r="A73" s="72" t="s">
        <v>164</v>
      </c>
      <c r="B73" s="74" t="s">
        <v>165</v>
      </c>
      <c r="C73" s="74" t="s">
        <v>167</v>
      </c>
      <c r="D73" s="76">
        <v>2250</v>
      </c>
      <c r="E73" s="46">
        <v>0.5</v>
      </c>
      <c r="F73" s="92" t="s">
        <v>388</v>
      </c>
      <c r="G73" s="92"/>
      <c r="H73" s="92"/>
    </row>
    <row r="74" spans="1:8" s="7" customFormat="1" x14ac:dyDescent="0.35">
      <c r="A74" s="72" t="s">
        <v>164</v>
      </c>
      <c r="B74" s="74" t="s">
        <v>165</v>
      </c>
      <c r="C74" s="74" t="s">
        <v>168</v>
      </c>
      <c r="D74" s="76">
        <v>3000</v>
      </c>
      <c r="E74" s="46">
        <v>0.5</v>
      </c>
      <c r="F74" s="92" t="s">
        <v>388</v>
      </c>
      <c r="G74" s="92"/>
      <c r="H74" s="92"/>
    </row>
    <row r="75" spans="1:8" s="7" customFormat="1" x14ac:dyDescent="0.35">
      <c r="A75" s="72" t="s">
        <v>164</v>
      </c>
      <c r="B75" s="74" t="s">
        <v>165</v>
      </c>
      <c r="C75" s="74" t="s">
        <v>169</v>
      </c>
      <c r="D75" s="76">
        <v>3750</v>
      </c>
      <c r="E75" s="46">
        <v>0.5</v>
      </c>
      <c r="F75" s="92" t="s">
        <v>388</v>
      </c>
      <c r="G75" s="92"/>
      <c r="H75" s="92"/>
    </row>
    <row r="76" spans="1:8" s="7" customFormat="1" x14ac:dyDescent="0.35">
      <c r="A76" s="72" t="s">
        <v>164</v>
      </c>
      <c r="B76" s="74" t="s">
        <v>165</v>
      </c>
      <c r="C76" s="74" t="s">
        <v>170</v>
      </c>
      <c r="D76" s="76">
        <v>4500</v>
      </c>
      <c r="E76" s="46">
        <v>0.5</v>
      </c>
      <c r="F76" s="92" t="s">
        <v>388</v>
      </c>
      <c r="G76" s="92"/>
      <c r="H76" s="92"/>
    </row>
    <row r="77" spans="1:8" s="7" customFormat="1" x14ac:dyDescent="0.35">
      <c r="A77" s="72" t="s">
        <v>164</v>
      </c>
      <c r="B77" s="74" t="s">
        <v>165</v>
      </c>
      <c r="C77" s="74" t="s">
        <v>171</v>
      </c>
      <c r="D77" s="76">
        <v>6000</v>
      </c>
      <c r="E77" s="46">
        <v>0.5</v>
      </c>
      <c r="F77" s="92" t="s">
        <v>388</v>
      </c>
      <c r="G77" s="92"/>
      <c r="H77" s="92"/>
    </row>
    <row r="78" spans="1:8" s="7" customFormat="1" x14ac:dyDescent="0.35">
      <c r="A78" s="72" t="s">
        <v>164</v>
      </c>
      <c r="B78" s="74" t="s">
        <v>165</v>
      </c>
      <c r="C78" s="74" t="s">
        <v>172</v>
      </c>
      <c r="D78" s="76">
        <v>7500</v>
      </c>
      <c r="E78" s="46">
        <v>0.5</v>
      </c>
      <c r="F78" s="92" t="s">
        <v>388</v>
      </c>
      <c r="G78" s="92"/>
      <c r="H78" s="92"/>
    </row>
    <row r="79" spans="1:8" s="7" customFormat="1" x14ac:dyDescent="0.35">
      <c r="A79" s="72" t="s">
        <v>164</v>
      </c>
      <c r="B79" s="74" t="s">
        <v>165</v>
      </c>
      <c r="C79" s="74" t="s">
        <v>173</v>
      </c>
      <c r="D79" s="76">
        <v>9000</v>
      </c>
      <c r="E79" s="46">
        <v>0.5</v>
      </c>
      <c r="F79" s="92" t="s">
        <v>388</v>
      </c>
      <c r="G79" s="92"/>
      <c r="H79" s="92"/>
    </row>
    <row r="80" spans="1:8" s="7" customFormat="1" x14ac:dyDescent="0.35">
      <c r="A80" s="72" t="s">
        <v>164</v>
      </c>
      <c r="B80" s="74" t="s">
        <v>165</v>
      </c>
      <c r="C80" s="74" t="s">
        <v>174</v>
      </c>
      <c r="D80" s="76">
        <v>11250</v>
      </c>
      <c r="E80" s="46">
        <v>0.5</v>
      </c>
      <c r="F80" s="92" t="s">
        <v>388</v>
      </c>
      <c r="G80" s="92"/>
      <c r="H80" s="92"/>
    </row>
    <row r="81" spans="1:8" s="7" customFormat="1" x14ac:dyDescent="0.35">
      <c r="A81" s="72" t="s">
        <v>164</v>
      </c>
      <c r="B81" s="74" t="s">
        <v>165</v>
      </c>
      <c r="C81" s="74" t="s">
        <v>175</v>
      </c>
      <c r="D81" s="76">
        <v>15000</v>
      </c>
      <c r="E81" s="46">
        <v>0.5</v>
      </c>
      <c r="F81" s="92" t="s">
        <v>388</v>
      </c>
      <c r="G81" s="92"/>
      <c r="H81" s="92"/>
    </row>
    <row r="82" spans="1:8" s="7" customFormat="1" x14ac:dyDescent="0.35">
      <c r="A82" s="72" t="s">
        <v>164</v>
      </c>
      <c r="B82" s="74" t="s">
        <v>165</v>
      </c>
      <c r="C82" s="74" t="s">
        <v>176</v>
      </c>
      <c r="D82" s="76">
        <v>18750</v>
      </c>
      <c r="E82" s="46">
        <v>0.5</v>
      </c>
      <c r="F82" s="92" t="s">
        <v>388</v>
      </c>
      <c r="G82" s="92"/>
      <c r="H82" s="92"/>
    </row>
    <row r="83" spans="1:8" s="7" customFormat="1" x14ac:dyDescent="0.35">
      <c r="A83" s="72" t="s">
        <v>164</v>
      </c>
      <c r="B83" s="74" t="s">
        <v>165</v>
      </c>
      <c r="C83" s="74" t="s">
        <v>177</v>
      </c>
      <c r="D83" s="76">
        <v>22500</v>
      </c>
      <c r="E83" s="46">
        <v>0.5</v>
      </c>
      <c r="F83" s="92" t="s">
        <v>388</v>
      </c>
      <c r="G83" s="92"/>
      <c r="H83" s="92"/>
    </row>
    <row r="84" spans="1:8" s="7" customFormat="1" x14ac:dyDescent="0.35">
      <c r="A84" s="72" t="s">
        <v>164</v>
      </c>
      <c r="B84" s="74" t="s">
        <v>165</v>
      </c>
      <c r="C84" s="74" t="s">
        <v>178</v>
      </c>
      <c r="D84" s="76">
        <v>30000</v>
      </c>
      <c r="E84" s="46">
        <v>0.5</v>
      </c>
      <c r="F84" s="92" t="s">
        <v>388</v>
      </c>
      <c r="G84" s="92"/>
      <c r="H84" s="92"/>
    </row>
    <row r="85" spans="1:8" s="7" customFormat="1" x14ac:dyDescent="0.35">
      <c r="A85" s="72" t="s">
        <v>164</v>
      </c>
      <c r="B85" s="74" t="s">
        <v>153</v>
      </c>
      <c r="C85" s="74" t="s">
        <v>153</v>
      </c>
      <c r="D85" s="76">
        <v>200</v>
      </c>
      <c r="E85" s="46">
        <v>0.5</v>
      </c>
      <c r="F85" s="92" t="s">
        <v>388</v>
      </c>
      <c r="G85" s="92"/>
      <c r="H85" s="92"/>
    </row>
    <row r="86" spans="1:8" s="7" customFormat="1" x14ac:dyDescent="0.35">
      <c r="A86" s="72" t="s">
        <v>164</v>
      </c>
      <c r="B86" s="74" t="s">
        <v>179</v>
      </c>
      <c r="C86" s="74" t="s">
        <v>180</v>
      </c>
      <c r="D86" s="76">
        <v>25</v>
      </c>
      <c r="E86" s="46">
        <v>0.5</v>
      </c>
      <c r="F86" s="92" t="s">
        <v>388</v>
      </c>
      <c r="G86" s="92"/>
      <c r="H86" s="92"/>
    </row>
    <row r="87" spans="1:8" s="7" customFormat="1" x14ac:dyDescent="0.35">
      <c r="A87" s="72" t="s">
        <v>164</v>
      </c>
      <c r="B87" s="74" t="s">
        <v>179</v>
      </c>
      <c r="C87" s="74" t="s">
        <v>181</v>
      </c>
      <c r="D87" s="76">
        <v>25</v>
      </c>
      <c r="E87" s="46">
        <v>0.5</v>
      </c>
      <c r="F87" s="92" t="s">
        <v>388</v>
      </c>
      <c r="G87" s="92"/>
      <c r="H87" s="92"/>
    </row>
    <row r="88" spans="1:8" s="7" customFormat="1" x14ac:dyDescent="0.35">
      <c r="A88" s="72" t="s">
        <v>164</v>
      </c>
      <c r="B88" s="74" t="s">
        <v>179</v>
      </c>
      <c r="C88" s="74" t="s">
        <v>182</v>
      </c>
      <c r="D88" s="76">
        <v>25</v>
      </c>
      <c r="E88" s="46">
        <v>0.5</v>
      </c>
      <c r="F88" s="92" t="s">
        <v>388</v>
      </c>
      <c r="G88" s="92"/>
      <c r="H88" s="92"/>
    </row>
    <row r="89" spans="1:8" s="7" customFormat="1" x14ac:dyDescent="0.35">
      <c r="A89" s="72" t="s">
        <v>164</v>
      </c>
      <c r="B89" s="74" t="s">
        <v>179</v>
      </c>
      <c r="C89" s="74" t="s">
        <v>183</v>
      </c>
      <c r="D89" s="76">
        <v>25</v>
      </c>
      <c r="E89" s="46">
        <v>0.5</v>
      </c>
      <c r="F89" s="92" t="s">
        <v>388</v>
      </c>
      <c r="G89" s="92"/>
      <c r="H89" s="92"/>
    </row>
    <row r="90" spans="1:8" s="7" customFormat="1" x14ac:dyDescent="0.35">
      <c r="A90" s="72" t="s">
        <v>164</v>
      </c>
      <c r="B90" s="74" t="s">
        <v>184</v>
      </c>
      <c r="C90" s="74" t="s">
        <v>185</v>
      </c>
      <c r="D90" s="76">
        <v>440</v>
      </c>
      <c r="E90" s="46">
        <v>0.5</v>
      </c>
      <c r="F90" s="92" t="s">
        <v>388</v>
      </c>
      <c r="G90" s="92"/>
      <c r="H90" s="92"/>
    </row>
    <row r="91" spans="1:8" s="7" customFormat="1" x14ac:dyDescent="0.35">
      <c r="A91" s="72" t="s">
        <v>164</v>
      </c>
      <c r="B91" s="74" t="s">
        <v>184</v>
      </c>
      <c r="C91" s="74" t="s">
        <v>186</v>
      </c>
      <c r="D91" s="76">
        <v>880</v>
      </c>
      <c r="E91" s="46">
        <v>0.5</v>
      </c>
      <c r="F91" s="92" t="s">
        <v>388</v>
      </c>
      <c r="G91" s="92"/>
      <c r="H91" s="92"/>
    </row>
    <row r="92" spans="1:8" s="7" customFormat="1" x14ac:dyDescent="0.35">
      <c r="A92" s="72" t="s">
        <v>164</v>
      </c>
      <c r="B92" s="74" t="s">
        <v>184</v>
      </c>
      <c r="C92" s="74" t="s">
        <v>187</v>
      </c>
      <c r="D92" s="76">
        <v>1460</v>
      </c>
      <c r="E92" s="46">
        <v>0.5</v>
      </c>
      <c r="F92" s="92" t="s">
        <v>388</v>
      </c>
      <c r="G92" s="92"/>
      <c r="H92" s="92"/>
    </row>
    <row r="93" spans="1:8" s="7" customFormat="1" x14ac:dyDescent="0.35">
      <c r="A93" s="72" t="s">
        <v>164</v>
      </c>
      <c r="B93" s="74" t="s">
        <v>184</v>
      </c>
      <c r="C93" s="74" t="s">
        <v>188</v>
      </c>
      <c r="D93" s="76">
        <v>2050</v>
      </c>
      <c r="E93" s="46">
        <v>0.5</v>
      </c>
      <c r="F93" s="92" t="s">
        <v>388</v>
      </c>
      <c r="G93" s="92"/>
      <c r="H93" s="92"/>
    </row>
    <row r="94" spans="1:8" s="7" customFormat="1" x14ac:dyDescent="0.35">
      <c r="A94" s="72" t="s">
        <v>164</v>
      </c>
      <c r="B94" s="74" t="s">
        <v>184</v>
      </c>
      <c r="C94" s="74" t="s">
        <v>189</v>
      </c>
      <c r="D94" s="76">
        <v>2630</v>
      </c>
      <c r="E94" s="46">
        <v>0.5</v>
      </c>
      <c r="F94" s="92" t="s">
        <v>388</v>
      </c>
      <c r="G94" s="92"/>
      <c r="H94" s="92"/>
    </row>
    <row r="95" spans="1:8" s="7" customFormat="1" x14ac:dyDescent="0.35">
      <c r="A95" s="72" t="s">
        <v>164</v>
      </c>
      <c r="B95" s="74" t="s">
        <v>184</v>
      </c>
      <c r="C95" s="74" t="s">
        <v>190</v>
      </c>
      <c r="D95" s="76">
        <v>3220</v>
      </c>
      <c r="E95" s="46">
        <v>0.5</v>
      </c>
      <c r="F95" s="92" t="s">
        <v>388</v>
      </c>
      <c r="G95" s="92"/>
      <c r="H95" s="92"/>
    </row>
    <row r="96" spans="1:8" s="7" customFormat="1" x14ac:dyDescent="0.35">
      <c r="A96" s="72" t="s">
        <v>164</v>
      </c>
      <c r="B96" s="74" t="s">
        <v>184</v>
      </c>
      <c r="C96" s="74" t="s">
        <v>191</v>
      </c>
      <c r="D96" s="76">
        <v>7310</v>
      </c>
      <c r="E96" s="46">
        <v>0.5</v>
      </c>
      <c r="F96" s="92" t="s">
        <v>388</v>
      </c>
      <c r="G96" s="92"/>
      <c r="H96" s="92"/>
    </row>
    <row r="97" spans="1:8" s="7" customFormat="1" x14ac:dyDescent="0.35">
      <c r="A97" s="72" t="s">
        <v>164</v>
      </c>
      <c r="B97" s="74" t="s">
        <v>184</v>
      </c>
      <c r="C97" s="74" t="s">
        <v>192</v>
      </c>
      <c r="D97" s="76">
        <v>10240</v>
      </c>
      <c r="E97" s="46">
        <v>0.5</v>
      </c>
      <c r="F97" s="92" t="s">
        <v>388</v>
      </c>
      <c r="G97" s="92"/>
      <c r="H97" s="92"/>
    </row>
    <row r="98" spans="1:8" s="7" customFormat="1" x14ac:dyDescent="0.35">
      <c r="A98" s="72" t="s">
        <v>164</v>
      </c>
      <c r="B98" s="74" t="s">
        <v>193</v>
      </c>
      <c r="C98" s="74" t="s">
        <v>194</v>
      </c>
      <c r="D98" s="76">
        <v>650</v>
      </c>
      <c r="E98" s="46">
        <v>0.5</v>
      </c>
      <c r="F98" s="92" t="s">
        <v>388</v>
      </c>
      <c r="G98" s="92"/>
      <c r="H98" s="92"/>
    </row>
    <row r="99" spans="1:8" s="7" customFormat="1" x14ac:dyDescent="0.35">
      <c r="A99" s="72" t="s">
        <v>164</v>
      </c>
      <c r="B99" s="74" t="s">
        <v>193</v>
      </c>
      <c r="C99" s="74" t="s">
        <v>195</v>
      </c>
      <c r="D99" s="76">
        <v>1300</v>
      </c>
      <c r="E99" s="46">
        <v>0.5</v>
      </c>
      <c r="F99" s="92" t="s">
        <v>388</v>
      </c>
      <c r="G99" s="92"/>
      <c r="H99" s="92"/>
    </row>
    <row r="100" spans="1:8" s="7" customFormat="1" x14ac:dyDescent="0.35">
      <c r="A100" s="72" t="s">
        <v>164</v>
      </c>
      <c r="B100" s="74" t="s">
        <v>193</v>
      </c>
      <c r="C100" s="74" t="s">
        <v>196</v>
      </c>
      <c r="D100" s="76">
        <v>2600</v>
      </c>
      <c r="E100" s="46">
        <v>0.5</v>
      </c>
      <c r="F100" s="92" t="s">
        <v>388</v>
      </c>
      <c r="G100" s="92"/>
      <c r="H100" s="92"/>
    </row>
    <row r="101" spans="1:8" s="7" customFormat="1" x14ac:dyDescent="0.35">
      <c r="A101" s="72" t="s">
        <v>164</v>
      </c>
      <c r="B101" s="74" t="s">
        <v>197</v>
      </c>
      <c r="C101" s="74" t="s">
        <v>198</v>
      </c>
      <c r="D101" s="76">
        <v>500</v>
      </c>
      <c r="E101" s="46">
        <v>0.5</v>
      </c>
      <c r="F101" s="92" t="s">
        <v>388</v>
      </c>
      <c r="G101" s="92"/>
      <c r="H101" s="92"/>
    </row>
    <row r="102" spans="1:8" s="7" customFormat="1" x14ac:dyDescent="0.35">
      <c r="A102" s="72" t="s">
        <v>164</v>
      </c>
      <c r="B102" s="74" t="s">
        <v>197</v>
      </c>
      <c r="C102" s="74" t="s">
        <v>199</v>
      </c>
      <c r="D102" s="76">
        <v>1200</v>
      </c>
      <c r="E102" s="46">
        <v>0.5</v>
      </c>
      <c r="F102" s="92" t="s">
        <v>388</v>
      </c>
      <c r="G102" s="92"/>
      <c r="H102" s="92"/>
    </row>
    <row r="103" spans="1:8" s="7" customFormat="1" x14ac:dyDescent="0.35">
      <c r="A103" s="72" t="s">
        <v>164</v>
      </c>
      <c r="B103" s="74" t="s">
        <v>197</v>
      </c>
      <c r="C103" s="74" t="s">
        <v>200</v>
      </c>
      <c r="D103" s="76">
        <v>2750</v>
      </c>
      <c r="E103" s="46">
        <v>0.5</v>
      </c>
      <c r="F103" s="92" t="s">
        <v>388</v>
      </c>
      <c r="G103" s="92"/>
      <c r="H103" s="92"/>
    </row>
    <row r="104" spans="1:8" s="7" customFormat="1" x14ac:dyDescent="0.35">
      <c r="A104" s="72" t="s">
        <v>164</v>
      </c>
      <c r="B104" s="74" t="s">
        <v>201</v>
      </c>
      <c r="C104" s="74" t="s">
        <v>202</v>
      </c>
      <c r="D104" s="76">
        <v>120</v>
      </c>
      <c r="E104" s="46">
        <v>0.5</v>
      </c>
      <c r="F104" s="92" t="s">
        <v>388</v>
      </c>
      <c r="G104" s="92"/>
      <c r="H104" s="92"/>
    </row>
    <row r="105" spans="1:8" s="7" customFormat="1" x14ac:dyDescent="0.35">
      <c r="A105" s="72" t="s">
        <v>164</v>
      </c>
      <c r="B105" s="74" t="s">
        <v>201</v>
      </c>
      <c r="C105" s="74" t="s">
        <v>203</v>
      </c>
      <c r="D105" s="76">
        <v>240</v>
      </c>
      <c r="E105" s="46">
        <v>0.5</v>
      </c>
      <c r="F105" s="92" t="s">
        <v>388</v>
      </c>
      <c r="G105" s="92"/>
      <c r="H105" s="92"/>
    </row>
    <row r="106" spans="1:8" s="7" customFormat="1" x14ac:dyDescent="0.35">
      <c r="A106" s="72" t="s">
        <v>164</v>
      </c>
      <c r="B106" s="74" t="s">
        <v>201</v>
      </c>
      <c r="C106" s="74" t="s">
        <v>204</v>
      </c>
      <c r="D106" s="76">
        <v>400</v>
      </c>
      <c r="E106" s="46">
        <v>0.5</v>
      </c>
      <c r="F106" s="92" t="s">
        <v>388</v>
      </c>
      <c r="G106" s="92"/>
      <c r="H106" s="92"/>
    </row>
    <row r="107" spans="1:8" s="7" customFormat="1" x14ac:dyDescent="0.35">
      <c r="A107" s="72" t="s">
        <v>164</v>
      </c>
      <c r="B107" s="74" t="s">
        <v>201</v>
      </c>
      <c r="C107" s="74" t="s">
        <v>205</v>
      </c>
      <c r="D107" s="76">
        <v>560</v>
      </c>
      <c r="E107" s="46">
        <v>0.5</v>
      </c>
      <c r="F107" s="92" t="s">
        <v>388</v>
      </c>
      <c r="G107" s="92"/>
      <c r="H107" s="92"/>
    </row>
    <row r="108" spans="1:8" s="7" customFormat="1" x14ac:dyDescent="0.35">
      <c r="A108" s="72" t="s">
        <v>164</v>
      </c>
      <c r="B108" s="74" t="s">
        <v>201</v>
      </c>
      <c r="C108" s="74" t="s">
        <v>206</v>
      </c>
      <c r="D108" s="76">
        <v>720</v>
      </c>
      <c r="E108" s="46">
        <v>0.5</v>
      </c>
      <c r="F108" s="92" t="s">
        <v>388</v>
      </c>
      <c r="G108" s="92"/>
      <c r="H108" s="92"/>
    </row>
    <row r="109" spans="1:8" s="7" customFormat="1" x14ac:dyDescent="0.35">
      <c r="A109" s="44" t="s">
        <v>207</v>
      </c>
      <c r="B109" s="43"/>
      <c r="C109" s="43" t="s">
        <v>127</v>
      </c>
      <c r="D109" s="45">
        <v>0</v>
      </c>
      <c r="E109" s="46">
        <v>0</v>
      </c>
      <c r="F109" s="92"/>
      <c r="G109" s="92"/>
      <c r="H109" s="92"/>
    </row>
    <row r="110" spans="1:8" s="7" customFormat="1" x14ac:dyDescent="0.35">
      <c r="A110" s="72" t="s">
        <v>207</v>
      </c>
      <c r="B110" s="74" t="s">
        <v>208</v>
      </c>
      <c r="C110" s="74" t="s">
        <v>209</v>
      </c>
      <c r="D110" s="76">
        <v>1000</v>
      </c>
      <c r="E110" s="46">
        <v>0.5</v>
      </c>
      <c r="F110" s="92" t="s">
        <v>388</v>
      </c>
      <c r="G110" s="92"/>
      <c r="H110" s="92"/>
    </row>
    <row r="111" spans="1:8" s="7" customFormat="1" x14ac:dyDescent="0.35">
      <c r="A111" s="72" t="s">
        <v>207</v>
      </c>
      <c r="B111" s="74" t="s">
        <v>208</v>
      </c>
      <c r="C111" s="74" t="s">
        <v>210</v>
      </c>
      <c r="D111" s="76">
        <v>2000</v>
      </c>
      <c r="E111" s="46">
        <v>0.5</v>
      </c>
      <c r="F111" s="92" t="s">
        <v>388</v>
      </c>
      <c r="G111" s="92"/>
      <c r="H111" s="92"/>
    </row>
    <row r="112" spans="1:8" s="7" customFormat="1" x14ac:dyDescent="0.35">
      <c r="A112" s="72" t="s">
        <v>207</v>
      </c>
      <c r="B112" s="74" t="s">
        <v>208</v>
      </c>
      <c r="C112" s="74" t="s">
        <v>211</v>
      </c>
      <c r="D112" s="76">
        <v>1500</v>
      </c>
      <c r="E112" s="46">
        <v>0.5</v>
      </c>
      <c r="F112" s="92" t="s">
        <v>388</v>
      </c>
      <c r="G112" s="92"/>
      <c r="H112" s="92"/>
    </row>
    <row r="113" spans="1:8" s="7" customFormat="1" x14ac:dyDescent="0.35">
      <c r="A113" s="72" t="s">
        <v>207</v>
      </c>
      <c r="B113" s="74" t="s">
        <v>208</v>
      </c>
      <c r="C113" s="74" t="s">
        <v>212</v>
      </c>
      <c r="D113" s="76">
        <v>1500</v>
      </c>
      <c r="E113" s="46">
        <v>0.5</v>
      </c>
      <c r="F113" s="92" t="s">
        <v>388</v>
      </c>
      <c r="G113" s="92"/>
      <c r="H113" s="92"/>
    </row>
    <row r="114" spans="1:8" s="7" customFormat="1" x14ac:dyDescent="0.35">
      <c r="A114" s="72" t="s">
        <v>207</v>
      </c>
      <c r="B114" s="74" t="s">
        <v>208</v>
      </c>
      <c r="C114" s="74" t="s">
        <v>213</v>
      </c>
      <c r="D114" s="76">
        <v>2000</v>
      </c>
      <c r="E114" s="46">
        <v>0.5</v>
      </c>
      <c r="F114" s="92" t="s">
        <v>388</v>
      </c>
      <c r="G114" s="92"/>
      <c r="H114" s="92"/>
    </row>
    <row r="115" spans="1:8" s="7" customFormat="1" x14ac:dyDescent="0.35">
      <c r="A115" s="72" t="s">
        <v>207</v>
      </c>
      <c r="B115" s="74" t="s">
        <v>208</v>
      </c>
      <c r="C115" s="74" t="s">
        <v>214</v>
      </c>
      <c r="D115" s="76">
        <v>300</v>
      </c>
      <c r="E115" s="46">
        <v>0.5</v>
      </c>
      <c r="F115" s="92" t="s">
        <v>388</v>
      </c>
      <c r="G115" s="92"/>
      <c r="H115" s="92"/>
    </row>
    <row r="116" spans="1:8" s="7" customFormat="1" x14ac:dyDescent="0.35">
      <c r="A116" s="72" t="s">
        <v>207</v>
      </c>
      <c r="B116" s="74" t="s">
        <v>208</v>
      </c>
      <c r="C116" s="74" t="s">
        <v>215</v>
      </c>
      <c r="D116" s="76">
        <v>200</v>
      </c>
      <c r="E116" s="46">
        <v>0.5</v>
      </c>
      <c r="F116" s="92" t="s">
        <v>388</v>
      </c>
      <c r="G116" s="92"/>
      <c r="H116" s="92"/>
    </row>
    <row r="117" spans="1:8" s="7" customFormat="1" x14ac:dyDescent="0.35">
      <c r="A117" s="72" t="s">
        <v>207</v>
      </c>
      <c r="B117" s="74" t="s">
        <v>208</v>
      </c>
      <c r="C117" s="74" t="s">
        <v>216</v>
      </c>
      <c r="D117" s="76">
        <v>500</v>
      </c>
      <c r="E117" s="46">
        <v>0.5</v>
      </c>
      <c r="F117" s="92" t="s">
        <v>388</v>
      </c>
      <c r="G117" s="92"/>
      <c r="H117" s="92"/>
    </row>
    <row r="118" spans="1:8" s="7" customFormat="1" x14ac:dyDescent="0.35">
      <c r="A118" s="72" t="s">
        <v>207</v>
      </c>
      <c r="B118" s="74" t="s">
        <v>217</v>
      </c>
      <c r="C118" s="74" t="s">
        <v>218</v>
      </c>
      <c r="D118" s="76">
        <v>1000</v>
      </c>
      <c r="E118" s="46">
        <v>0.5</v>
      </c>
      <c r="F118" s="92" t="s">
        <v>388</v>
      </c>
      <c r="G118" s="92"/>
      <c r="H118" s="92"/>
    </row>
    <row r="119" spans="1:8" s="7" customFormat="1" x14ac:dyDescent="0.35">
      <c r="A119" s="72" t="s">
        <v>207</v>
      </c>
      <c r="B119" s="74" t="s">
        <v>217</v>
      </c>
      <c r="C119" s="74" t="s">
        <v>219</v>
      </c>
      <c r="D119" s="76">
        <v>500</v>
      </c>
      <c r="E119" s="46">
        <v>0.5</v>
      </c>
      <c r="F119" s="92" t="s">
        <v>388</v>
      </c>
      <c r="G119" s="92"/>
      <c r="H119" s="92"/>
    </row>
    <row r="120" spans="1:8" s="7" customFormat="1" x14ac:dyDescent="0.35">
      <c r="A120" s="72" t="s">
        <v>207</v>
      </c>
      <c r="B120" s="74" t="s">
        <v>220</v>
      </c>
      <c r="C120" s="74" t="s">
        <v>221</v>
      </c>
      <c r="D120" s="76">
        <v>750</v>
      </c>
      <c r="E120" s="46">
        <v>0.5</v>
      </c>
      <c r="F120" s="92" t="s">
        <v>388</v>
      </c>
      <c r="G120" s="92"/>
      <c r="H120" s="92"/>
    </row>
    <row r="121" spans="1:8" s="7" customFormat="1" x14ac:dyDescent="0.35">
      <c r="A121" s="72" t="s">
        <v>207</v>
      </c>
      <c r="B121" s="74" t="s">
        <v>220</v>
      </c>
      <c r="C121" s="74" t="s">
        <v>222</v>
      </c>
      <c r="D121" s="76">
        <v>750</v>
      </c>
      <c r="E121" s="46">
        <v>0.5</v>
      </c>
      <c r="F121" s="92" t="s">
        <v>388</v>
      </c>
      <c r="G121" s="92"/>
      <c r="H121" s="92"/>
    </row>
    <row r="122" spans="1:8" s="7" customFormat="1" x14ac:dyDescent="0.35">
      <c r="A122" s="72" t="s">
        <v>207</v>
      </c>
      <c r="B122" s="74" t="s">
        <v>220</v>
      </c>
      <c r="C122" s="74" t="s">
        <v>223</v>
      </c>
      <c r="D122" s="76">
        <v>750</v>
      </c>
      <c r="E122" s="46">
        <v>0.5</v>
      </c>
      <c r="F122" s="92" t="s">
        <v>388</v>
      </c>
      <c r="G122" s="92"/>
      <c r="H122" s="92"/>
    </row>
    <row r="123" spans="1:8" s="7" customFormat="1" x14ac:dyDescent="0.35">
      <c r="A123" s="72" t="s">
        <v>207</v>
      </c>
      <c r="B123" s="74" t="s">
        <v>220</v>
      </c>
      <c r="C123" s="74" t="s">
        <v>224</v>
      </c>
      <c r="D123" s="76">
        <v>200</v>
      </c>
      <c r="E123" s="46">
        <v>0.5</v>
      </c>
      <c r="F123" s="92" t="s">
        <v>388</v>
      </c>
      <c r="G123" s="92"/>
      <c r="H123" s="92"/>
    </row>
    <row r="124" spans="1:8" s="7" customFormat="1" x14ac:dyDescent="0.35">
      <c r="A124" s="72" t="s">
        <v>207</v>
      </c>
      <c r="B124" s="74" t="s">
        <v>225</v>
      </c>
      <c r="C124" s="74" t="s">
        <v>226</v>
      </c>
      <c r="D124" s="76">
        <v>1000</v>
      </c>
      <c r="E124" s="46">
        <v>0.5</v>
      </c>
      <c r="F124" s="92" t="s">
        <v>388</v>
      </c>
      <c r="G124" s="92"/>
      <c r="H124" s="92"/>
    </row>
    <row r="125" spans="1:8" s="7" customFormat="1" x14ac:dyDescent="0.35">
      <c r="A125" s="72" t="s">
        <v>207</v>
      </c>
      <c r="B125" s="74" t="s">
        <v>225</v>
      </c>
      <c r="C125" s="74" t="s">
        <v>227</v>
      </c>
      <c r="D125" s="76">
        <v>1000</v>
      </c>
      <c r="E125" s="46">
        <v>0.5</v>
      </c>
      <c r="F125" s="92" t="s">
        <v>388</v>
      </c>
      <c r="G125" s="92"/>
      <c r="H125" s="92"/>
    </row>
    <row r="126" spans="1:8" s="7" customFormat="1" x14ac:dyDescent="0.35">
      <c r="A126" s="72" t="s">
        <v>207</v>
      </c>
      <c r="B126" s="74" t="s">
        <v>228</v>
      </c>
      <c r="C126" s="74" t="s">
        <v>229</v>
      </c>
      <c r="D126" s="76">
        <v>1000</v>
      </c>
      <c r="E126" s="46">
        <v>0.5</v>
      </c>
      <c r="F126" s="92" t="s">
        <v>388</v>
      </c>
      <c r="G126" s="92"/>
      <c r="H126" s="92"/>
    </row>
    <row r="127" spans="1:8" s="7" customFormat="1" x14ac:dyDescent="0.35">
      <c r="A127" s="72" t="s">
        <v>207</v>
      </c>
      <c r="B127" s="74" t="s">
        <v>228</v>
      </c>
      <c r="C127" s="74" t="s">
        <v>230</v>
      </c>
      <c r="D127" s="76">
        <v>500</v>
      </c>
      <c r="E127" s="46">
        <v>0.5</v>
      </c>
      <c r="F127" s="92" t="s">
        <v>388</v>
      </c>
      <c r="G127" s="92"/>
      <c r="H127" s="92"/>
    </row>
    <row r="128" spans="1:8" s="7" customFormat="1" x14ac:dyDescent="0.35">
      <c r="A128" s="72" t="s">
        <v>207</v>
      </c>
      <c r="B128" s="74" t="s">
        <v>228</v>
      </c>
      <c r="C128" s="74" t="s">
        <v>231</v>
      </c>
      <c r="D128" s="76">
        <v>500</v>
      </c>
      <c r="E128" s="46">
        <v>0.5</v>
      </c>
      <c r="F128" s="92" t="s">
        <v>388</v>
      </c>
      <c r="G128" s="92"/>
      <c r="H128" s="92"/>
    </row>
    <row r="129" spans="1:8" s="7" customFormat="1" x14ac:dyDescent="0.35">
      <c r="A129" s="72" t="s">
        <v>207</v>
      </c>
      <c r="B129" s="74" t="s">
        <v>232</v>
      </c>
      <c r="C129" s="74" t="s">
        <v>233</v>
      </c>
      <c r="D129" s="76">
        <v>1000</v>
      </c>
      <c r="E129" s="46">
        <v>0.5</v>
      </c>
      <c r="F129" s="92" t="s">
        <v>388</v>
      </c>
      <c r="G129" s="92"/>
      <c r="H129" s="92"/>
    </row>
    <row r="130" spans="1:8" s="7" customFormat="1" x14ac:dyDescent="0.35">
      <c r="A130" s="72" t="s">
        <v>207</v>
      </c>
      <c r="B130" s="74" t="s">
        <v>232</v>
      </c>
      <c r="C130" s="74" t="s">
        <v>234</v>
      </c>
      <c r="D130" s="76">
        <v>2000</v>
      </c>
      <c r="E130" s="46">
        <v>0.5</v>
      </c>
      <c r="F130" s="92" t="s">
        <v>388</v>
      </c>
      <c r="G130" s="92"/>
      <c r="H130" s="92"/>
    </row>
    <row r="131" spans="1:8" s="7" customFormat="1" x14ac:dyDescent="0.35">
      <c r="A131" s="72" t="s">
        <v>207</v>
      </c>
      <c r="B131" s="74" t="s">
        <v>232</v>
      </c>
      <c r="C131" s="74" t="s">
        <v>235</v>
      </c>
      <c r="D131" s="76">
        <v>3500</v>
      </c>
      <c r="E131" s="46">
        <v>0.5</v>
      </c>
      <c r="F131" s="92" t="s">
        <v>388</v>
      </c>
      <c r="G131" s="92"/>
      <c r="H131" s="92"/>
    </row>
    <row r="132" spans="1:8" s="7" customFormat="1" x14ac:dyDescent="0.35">
      <c r="A132" s="72" t="s">
        <v>207</v>
      </c>
      <c r="B132" s="74" t="s">
        <v>232</v>
      </c>
      <c r="C132" s="74" t="s">
        <v>236</v>
      </c>
      <c r="D132" s="76">
        <v>7000</v>
      </c>
      <c r="E132" s="46">
        <v>0.5</v>
      </c>
      <c r="F132" s="92" t="s">
        <v>388</v>
      </c>
      <c r="G132" s="92"/>
      <c r="H132" s="92"/>
    </row>
    <row r="133" spans="1:8" s="7" customFormat="1" x14ac:dyDescent="0.35">
      <c r="A133" s="72" t="s">
        <v>207</v>
      </c>
      <c r="B133" s="74" t="s">
        <v>237</v>
      </c>
      <c r="C133" s="74" t="s">
        <v>238</v>
      </c>
      <c r="D133" s="76">
        <v>1000</v>
      </c>
      <c r="E133" s="46">
        <v>0.5</v>
      </c>
      <c r="F133" s="92" t="s">
        <v>388</v>
      </c>
      <c r="G133" s="92"/>
      <c r="H133" s="92"/>
    </row>
    <row r="134" spans="1:8" s="7" customFormat="1" x14ac:dyDescent="0.35">
      <c r="A134" s="72" t="s">
        <v>207</v>
      </c>
      <c r="B134" s="74" t="s">
        <v>237</v>
      </c>
      <c r="C134" s="74" t="s">
        <v>239</v>
      </c>
      <c r="D134" s="76">
        <v>2000</v>
      </c>
      <c r="E134" s="46">
        <v>0.5</v>
      </c>
      <c r="F134" s="92" t="s">
        <v>388</v>
      </c>
      <c r="G134" s="92"/>
      <c r="H134" s="92"/>
    </row>
    <row r="135" spans="1:8" s="7" customFormat="1" x14ac:dyDescent="0.35">
      <c r="A135" s="72" t="s">
        <v>207</v>
      </c>
      <c r="B135" s="74" t="s">
        <v>237</v>
      </c>
      <c r="C135" s="74" t="s">
        <v>240</v>
      </c>
      <c r="D135" s="76">
        <v>5500</v>
      </c>
      <c r="E135" s="46">
        <v>0.5</v>
      </c>
      <c r="F135" s="92" t="s">
        <v>388</v>
      </c>
      <c r="G135" s="92"/>
      <c r="H135" s="92"/>
    </row>
    <row r="136" spans="1:8" s="7" customFormat="1" x14ac:dyDescent="0.35">
      <c r="A136" s="44" t="s">
        <v>241</v>
      </c>
      <c r="B136" s="43"/>
      <c r="C136" s="43" t="s">
        <v>127</v>
      </c>
      <c r="D136" s="45">
        <v>0</v>
      </c>
      <c r="E136" s="46">
        <v>0</v>
      </c>
      <c r="F136" s="92"/>
      <c r="G136" s="92"/>
      <c r="H136" s="92"/>
    </row>
    <row r="137" spans="1:8" s="7" customFormat="1" x14ac:dyDescent="0.35">
      <c r="A137" s="72" t="s">
        <v>241</v>
      </c>
      <c r="B137" s="74" t="s">
        <v>242</v>
      </c>
      <c r="C137" s="74" t="s">
        <v>243</v>
      </c>
      <c r="D137" s="76">
        <v>500</v>
      </c>
      <c r="E137" s="46">
        <v>0.5</v>
      </c>
      <c r="F137" s="92" t="s">
        <v>388</v>
      </c>
      <c r="G137" s="92"/>
      <c r="H137" s="92"/>
    </row>
    <row r="138" spans="1:8" s="7" customFormat="1" x14ac:dyDescent="0.35">
      <c r="A138" s="72" t="s">
        <v>241</v>
      </c>
      <c r="B138" s="74" t="s">
        <v>242</v>
      </c>
      <c r="C138" s="74" t="s">
        <v>244</v>
      </c>
      <c r="D138" s="76">
        <v>1200</v>
      </c>
      <c r="E138" s="46">
        <v>0.5</v>
      </c>
      <c r="F138" s="92" t="s">
        <v>388</v>
      </c>
      <c r="G138" s="92"/>
      <c r="H138" s="92"/>
    </row>
    <row r="139" spans="1:8" s="7" customFormat="1" x14ac:dyDescent="0.35">
      <c r="A139" s="72" t="s">
        <v>241</v>
      </c>
      <c r="B139" s="74" t="s">
        <v>242</v>
      </c>
      <c r="C139" s="74" t="s">
        <v>443</v>
      </c>
      <c r="D139" s="76">
        <v>2000</v>
      </c>
      <c r="E139" s="46">
        <v>0.5</v>
      </c>
      <c r="F139" s="92" t="s">
        <v>388</v>
      </c>
      <c r="G139" s="92"/>
      <c r="H139" s="92"/>
    </row>
    <row r="140" spans="1:8" s="7" customFormat="1" x14ac:dyDescent="0.35">
      <c r="A140" s="72" t="s">
        <v>241</v>
      </c>
      <c r="B140" s="74" t="s">
        <v>242</v>
      </c>
      <c r="C140" s="74" t="s">
        <v>245</v>
      </c>
      <c r="D140" s="76">
        <v>5500</v>
      </c>
      <c r="E140" s="46">
        <v>0.5</v>
      </c>
      <c r="F140" s="92" t="s">
        <v>388</v>
      </c>
      <c r="G140" s="92"/>
      <c r="H140" s="92"/>
    </row>
    <row r="141" spans="1:8" s="7" customFormat="1" x14ac:dyDescent="0.35">
      <c r="A141" s="72" t="s">
        <v>241</v>
      </c>
      <c r="B141" s="74" t="s">
        <v>246</v>
      </c>
      <c r="C141" s="74" t="s">
        <v>247</v>
      </c>
      <c r="D141" s="76">
        <v>12</v>
      </c>
      <c r="E141" s="46">
        <v>0.5</v>
      </c>
      <c r="F141" s="92" t="s">
        <v>391</v>
      </c>
      <c r="G141" s="92"/>
      <c r="H141" s="92">
        <v>80000</v>
      </c>
    </row>
    <row r="142" spans="1:8" s="7" customFormat="1" x14ac:dyDescent="0.35">
      <c r="A142" s="72" t="s">
        <v>241</v>
      </c>
      <c r="B142" s="74" t="s">
        <v>248</v>
      </c>
      <c r="C142" s="74" t="s">
        <v>249</v>
      </c>
      <c r="D142" s="76">
        <v>1.5</v>
      </c>
      <c r="E142" s="46">
        <v>0.5</v>
      </c>
      <c r="F142" s="92" t="s">
        <v>391</v>
      </c>
      <c r="G142" s="92"/>
      <c r="H142" s="92">
        <v>3750</v>
      </c>
    </row>
    <row r="143" spans="1:8" s="7" customFormat="1" x14ac:dyDescent="0.35">
      <c r="A143" s="72" t="s">
        <v>241</v>
      </c>
      <c r="B143" s="74" t="s">
        <v>248</v>
      </c>
      <c r="C143" s="74" t="s">
        <v>250</v>
      </c>
      <c r="D143" s="76">
        <v>2</v>
      </c>
      <c r="E143" s="46">
        <v>0.5</v>
      </c>
      <c r="F143" s="92" t="s">
        <v>391</v>
      </c>
      <c r="G143" s="92"/>
      <c r="H143" s="92">
        <v>5000</v>
      </c>
    </row>
    <row r="144" spans="1:8" s="7" customFormat="1" x14ac:dyDescent="0.35">
      <c r="A144" s="72" t="s">
        <v>241</v>
      </c>
      <c r="B144" s="74" t="s">
        <v>246</v>
      </c>
      <c r="C144" s="74" t="s">
        <v>251</v>
      </c>
      <c r="D144" s="76">
        <v>12</v>
      </c>
      <c r="E144" s="46">
        <v>0.5</v>
      </c>
      <c r="F144" s="92" t="s">
        <v>391</v>
      </c>
      <c r="G144" s="92"/>
      <c r="H144" s="92">
        <v>80000</v>
      </c>
    </row>
    <row r="145" spans="1:8" s="7" customFormat="1" x14ac:dyDescent="0.35">
      <c r="A145" s="72" t="s">
        <v>241</v>
      </c>
      <c r="B145" s="74" t="s">
        <v>246</v>
      </c>
      <c r="C145" s="74" t="s">
        <v>252</v>
      </c>
      <c r="D145" s="76">
        <v>12</v>
      </c>
      <c r="E145" s="46">
        <v>0.5</v>
      </c>
      <c r="F145" s="92" t="s">
        <v>391</v>
      </c>
      <c r="G145" s="92"/>
      <c r="H145" s="92">
        <v>80000</v>
      </c>
    </row>
    <row r="146" spans="1:8" s="7" customFormat="1" x14ac:dyDescent="0.35">
      <c r="A146" s="72" t="s">
        <v>241</v>
      </c>
      <c r="B146" s="74" t="s">
        <v>246</v>
      </c>
      <c r="C146" s="74" t="s">
        <v>253</v>
      </c>
      <c r="D146" s="76">
        <v>12</v>
      </c>
      <c r="E146" s="46">
        <v>0.5</v>
      </c>
      <c r="F146" s="92" t="s">
        <v>391</v>
      </c>
      <c r="G146" s="92"/>
      <c r="H146" s="92">
        <v>80000</v>
      </c>
    </row>
    <row r="147" spans="1:8" s="7" customFormat="1" x14ac:dyDescent="0.35">
      <c r="A147" s="72" t="s">
        <v>241</v>
      </c>
      <c r="B147" s="74" t="s">
        <v>246</v>
      </c>
      <c r="C147" s="74" t="s">
        <v>254</v>
      </c>
      <c r="D147" s="76">
        <v>10</v>
      </c>
      <c r="E147" s="46">
        <v>0.5</v>
      </c>
      <c r="F147" s="92" t="s">
        <v>391</v>
      </c>
      <c r="G147" s="92"/>
      <c r="H147" s="92"/>
    </row>
    <row r="148" spans="1:8" s="7" customFormat="1" x14ac:dyDescent="0.35">
      <c r="A148" s="72" t="s">
        <v>241</v>
      </c>
      <c r="B148" s="74" t="s">
        <v>246</v>
      </c>
      <c r="C148" s="74" t="s">
        <v>255</v>
      </c>
      <c r="D148" s="76">
        <v>1000</v>
      </c>
      <c r="E148" s="46">
        <v>0.5</v>
      </c>
      <c r="F148" s="92" t="s">
        <v>391</v>
      </c>
      <c r="G148" s="92"/>
      <c r="H148" s="92"/>
    </row>
    <row r="149" spans="1:8" s="7" customFormat="1" x14ac:dyDescent="0.35">
      <c r="A149" s="72" t="s">
        <v>241</v>
      </c>
      <c r="B149" s="74" t="s">
        <v>256</v>
      </c>
      <c r="C149" s="74" t="s">
        <v>257</v>
      </c>
      <c r="D149" s="76">
        <v>500</v>
      </c>
      <c r="E149" s="46">
        <v>0.5</v>
      </c>
      <c r="F149" s="92" t="s">
        <v>388</v>
      </c>
      <c r="G149" s="92"/>
      <c r="H149" s="92"/>
    </row>
    <row r="150" spans="1:8" s="7" customFormat="1" x14ac:dyDescent="0.35">
      <c r="A150" s="72" t="s">
        <v>241</v>
      </c>
      <c r="B150" s="74" t="s">
        <v>256</v>
      </c>
      <c r="C150" s="74" t="s">
        <v>258</v>
      </c>
      <c r="D150" s="76">
        <v>1500</v>
      </c>
      <c r="E150" s="46">
        <v>0.5</v>
      </c>
      <c r="F150" s="92" t="s">
        <v>388</v>
      </c>
      <c r="G150" s="92"/>
      <c r="H150" s="92"/>
    </row>
    <row r="151" spans="1:8" s="7" customFormat="1" x14ac:dyDescent="0.35">
      <c r="A151" s="72" t="s">
        <v>241</v>
      </c>
      <c r="B151" s="74" t="s">
        <v>256</v>
      </c>
      <c r="C151" s="74" t="s">
        <v>259</v>
      </c>
      <c r="D151" s="76">
        <v>2000</v>
      </c>
      <c r="E151" s="46">
        <v>0.5</v>
      </c>
      <c r="F151" s="92" t="s">
        <v>388</v>
      </c>
      <c r="G151" s="92"/>
      <c r="H151" s="92"/>
    </row>
    <row r="152" spans="1:8" s="7" customFormat="1" x14ac:dyDescent="0.35">
      <c r="A152" s="72" t="s">
        <v>241</v>
      </c>
      <c r="B152" s="74" t="s">
        <v>256</v>
      </c>
      <c r="C152" s="74" t="s">
        <v>260</v>
      </c>
      <c r="D152" s="76">
        <v>6500</v>
      </c>
      <c r="E152" s="46">
        <v>0.5</v>
      </c>
      <c r="F152" s="92" t="s">
        <v>388</v>
      </c>
      <c r="G152" s="92"/>
      <c r="H152" s="92"/>
    </row>
    <row r="153" spans="1:8" s="7" customFormat="1" x14ac:dyDescent="0.35">
      <c r="A153" s="72" t="s">
        <v>241</v>
      </c>
      <c r="B153" s="74" t="s">
        <v>256</v>
      </c>
      <c r="C153" s="74" t="s">
        <v>261</v>
      </c>
      <c r="D153" s="76">
        <v>12000</v>
      </c>
      <c r="E153" s="46">
        <v>0.5</v>
      </c>
      <c r="F153" s="92" t="s">
        <v>388</v>
      </c>
      <c r="G153" s="92"/>
      <c r="H153" s="92"/>
    </row>
    <row r="154" spans="1:8" s="7" customFormat="1" x14ac:dyDescent="0.35">
      <c r="A154" s="72" t="s">
        <v>241</v>
      </c>
      <c r="B154" s="74" t="s">
        <v>256</v>
      </c>
      <c r="C154" s="74" t="s">
        <v>262</v>
      </c>
      <c r="D154" s="76">
        <v>2000</v>
      </c>
      <c r="E154" s="46">
        <v>0.5</v>
      </c>
      <c r="F154" s="92" t="s">
        <v>388</v>
      </c>
      <c r="G154" s="92"/>
      <c r="H154" s="92"/>
    </row>
    <row r="155" spans="1:8" s="7" customFormat="1" x14ac:dyDescent="0.35">
      <c r="A155" s="72" t="s">
        <v>241</v>
      </c>
      <c r="B155" s="74" t="s">
        <v>256</v>
      </c>
      <c r="C155" s="74" t="s">
        <v>263</v>
      </c>
      <c r="D155" s="76">
        <v>6500</v>
      </c>
      <c r="E155" s="46">
        <v>0.5</v>
      </c>
      <c r="F155" s="92" t="s">
        <v>388</v>
      </c>
      <c r="G155" s="92"/>
      <c r="H155" s="92"/>
    </row>
    <row r="156" spans="1:8" s="7" customFormat="1" x14ac:dyDescent="0.35">
      <c r="A156" s="72" t="s">
        <v>241</v>
      </c>
      <c r="B156" s="74" t="s">
        <v>256</v>
      </c>
      <c r="C156" s="74" t="s">
        <v>264</v>
      </c>
      <c r="D156" s="76">
        <v>12000</v>
      </c>
      <c r="E156" s="46">
        <v>0.5</v>
      </c>
      <c r="F156" s="92" t="s">
        <v>388</v>
      </c>
      <c r="G156" s="92"/>
      <c r="H156" s="92"/>
    </row>
    <row r="157" spans="1:8" s="7" customFormat="1" x14ac:dyDescent="0.35">
      <c r="A157" s="72" t="s">
        <v>241</v>
      </c>
      <c r="B157" s="74" t="s">
        <v>265</v>
      </c>
      <c r="C157" s="74" t="s">
        <v>266</v>
      </c>
      <c r="D157" s="76">
        <v>150</v>
      </c>
      <c r="E157" s="46">
        <v>0.5</v>
      </c>
      <c r="F157" s="92" t="s">
        <v>388</v>
      </c>
      <c r="G157" s="92"/>
      <c r="H157" s="92"/>
    </row>
    <row r="158" spans="1:8" s="7" customFormat="1" x14ac:dyDescent="0.35">
      <c r="A158" s="72" t="s">
        <v>241</v>
      </c>
      <c r="B158" s="74" t="s">
        <v>265</v>
      </c>
      <c r="C158" s="74" t="s">
        <v>444</v>
      </c>
      <c r="D158" s="76">
        <v>250</v>
      </c>
      <c r="E158" s="46">
        <v>0.5</v>
      </c>
      <c r="F158" s="92" t="s">
        <v>388</v>
      </c>
      <c r="G158" s="92"/>
      <c r="H158" s="92"/>
    </row>
    <row r="159" spans="1:8" s="7" customFormat="1" x14ac:dyDescent="0.35">
      <c r="A159" s="72" t="s">
        <v>241</v>
      </c>
      <c r="B159" s="74" t="s">
        <v>265</v>
      </c>
      <c r="C159" s="74" t="s">
        <v>445</v>
      </c>
      <c r="D159" s="76">
        <v>600</v>
      </c>
      <c r="E159" s="46">
        <v>0.5</v>
      </c>
      <c r="F159" s="92" t="s">
        <v>388</v>
      </c>
      <c r="G159" s="92"/>
      <c r="H159" s="92"/>
    </row>
    <row r="160" spans="1:8" s="7" customFormat="1" x14ac:dyDescent="0.35">
      <c r="A160" s="72" t="s">
        <v>241</v>
      </c>
      <c r="B160" s="74" t="s">
        <v>265</v>
      </c>
      <c r="C160" s="74" t="s">
        <v>267</v>
      </c>
      <c r="D160" s="76">
        <v>1250</v>
      </c>
      <c r="E160" s="46">
        <v>0.5</v>
      </c>
      <c r="F160" s="92" t="s">
        <v>388</v>
      </c>
      <c r="G160" s="92"/>
      <c r="H160" s="92"/>
    </row>
    <row r="161" spans="1:8" s="7" customFormat="1" x14ac:dyDescent="0.35">
      <c r="A161" s="72" t="s">
        <v>241</v>
      </c>
      <c r="B161" s="74" t="s">
        <v>268</v>
      </c>
      <c r="C161" s="74" t="s">
        <v>269</v>
      </c>
      <c r="D161" s="76">
        <v>1000</v>
      </c>
      <c r="E161" s="46">
        <v>0.5</v>
      </c>
      <c r="F161" s="92" t="s">
        <v>392</v>
      </c>
      <c r="G161" s="92"/>
      <c r="H161" s="92"/>
    </row>
    <row r="162" spans="1:8" s="7" customFormat="1" x14ac:dyDescent="0.35">
      <c r="A162" s="72" t="s">
        <v>241</v>
      </c>
      <c r="B162" s="74" t="s">
        <v>270</v>
      </c>
      <c r="C162" s="74" t="s">
        <v>271</v>
      </c>
      <c r="D162" s="76">
        <v>1000</v>
      </c>
      <c r="E162" s="46">
        <v>0.5</v>
      </c>
      <c r="F162" s="92" t="s">
        <v>392</v>
      </c>
      <c r="G162" s="92"/>
      <c r="H162" s="92"/>
    </row>
    <row r="163" spans="1:8" s="7" customFormat="1" x14ac:dyDescent="0.35">
      <c r="A163" s="72" t="s">
        <v>241</v>
      </c>
      <c r="B163" s="74" t="s">
        <v>270</v>
      </c>
      <c r="C163" s="74" t="s">
        <v>272</v>
      </c>
      <c r="D163" s="76">
        <v>1000</v>
      </c>
      <c r="E163" s="46">
        <v>0.5</v>
      </c>
      <c r="F163" s="92" t="s">
        <v>392</v>
      </c>
      <c r="G163" s="92"/>
      <c r="H163" s="92"/>
    </row>
    <row r="164" spans="1:8" s="7" customFormat="1" x14ac:dyDescent="0.35">
      <c r="A164" s="72" t="s">
        <v>241</v>
      </c>
      <c r="B164" s="74" t="s">
        <v>270</v>
      </c>
      <c r="C164" s="74" t="s">
        <v>273</v>
      </c>
      <c r="D164" s="76">
        <v>1000</v>
      </c>
      <c r="E164" s="46">
        <v>0.5</v>
      </c>
      <c r="F164" s="92" t="s">
        <v>392</v>
      </c>
      <c r="G164" s="92"/>
      <c r="H164" s="92"/>
    </row>
    <row r="165" spans="1:8" s="7" customFormat="1" x14ac:dyDescent="0.35">
      <c r="A165" s="72" t="s">
        <v>241</v>
      </c>
      <c r="B165" s="74" t="s">
        <v>274</v>
      </c>
      <c r="C165" s="74" t="s">
        <v>275</v>
      </c>
      <c r="D165" s="76">
        <v>0.5</v>
      </c>
      <c r="E165" s="46">
        <v>0.5</v>
      </c>
      <c r="F165" s="92" t="s">
        <v>446</v>
      </c>
      <c r="G165" s="92"/>
      <c r="H165" s="92"/>
    </row>
    <row r="166" spans="1:8" s="7" customFormat="1" x14ac:dyDescent="0.35">
      <c r="A166" s="72" t="s">
        <v>241</v>
      </c>
      <c r="B166" s="74" t="s">
        <v>274</v>
      </c>
      <c r="C166" s="74" t="s">
        <v>276</v>
      </c>
      <c r="D166" s="76">
        <v>1</v>
      </c>
      <c r="E166" s="46">
        <v>0.5</v>
      </c>
      <c r="F166" s="92" t="s">
        <v>446</v>
      </c>
      <c r="G166" s="92"/>
      <c r="H166" s="92"/>
    </row>
    <row r="167" spans="1:8" s="7" customFormat="1" x14ac:dyDescent="0.35">
      <c r="A167" s="72" t="s">
        <v>241</v>
      </c>
      <c r="B167" s="74" t="s">
        <v>277</v>
      </c>
      <c r="C167" s="74" t="s">
        <v>277</v>
      </c>
      <c r="D167" s="76">
        <v>2</v>
      </c>
      <c r="E167" s="46">
        <v>0.5</v>
      </c>
      <c r="F167" s="92" t="s">
        <v>446</v>
      </c>
      <c r="G167" s="92"/>
      <c r="H167" s="92"/>
    </row>
    <row r="168" spans="1:8" s="7" customFormat="1" x14ac:dyDescent="0.35">
      <c r="A168" s="72" t="s">
        <v>241</v>
      </c>
      <c r="B168" s="74" t="s">
        <v>278</v>
      </c>
      <c r="C168" s="74" t="s">
        <v>278</v>
      </c>
      <c r="D168" s="76">
        <v>2</v>
      </c>
      <c r="E168" s="46">
        <v>0.5</v>
      </c>
      <c r="F168" s="92" t="s">
        <v>446</v>
      </c>
      <c r="G168" s="92"/>
      <c r="H168" s="92"/>
    </row>
    <row r="169" spans="1:8" s="7" customFormat="1" x14ac:dyDescent="0.35">
      <c r="A169" s="72" t="s">
        <v>241</v>
      </c>
      <c r="B169" s="74" t="s">
        <v>279</v>
      </c>
      <c r="C169" s="74" t="s">
        <v>279</v>
      </c>
      <c r="D169" s="76">
        <v>500</v>
      </c>
      <c r="E169" s="46">
        <v>0.5</v>
      </c>
      <c r="F169" s="92" t="s">
        <v>388</v>
      </c>
      <c r="G169" s="92"/>
      <c r="H169" s="92"/>
    </row>
    <row r="170" spans="1:8" s="7" customFormat="1" x14ac:dyDescent="0.35">
      <c r="A170" s="72" t="s">
        <v>241</v>
      </c>
      <c r="B170" s="74" t="s">
        <v>280</v>
      </c>
      <c r="C170" s="74" t="s">
        <v>280</v>
      </c>
      <c r="D170" s="76">
        <v>1000</v>
      </c>
      <c r="E170" s="46">
        <v>0.5</v>
      </c>
      <c r="F170" s="92" t="s">
        <v>388</v>
      </c>
      <c r="G170" s="92"/>
      <c r="H170" s="92"/>
    </row>
    <row r="171" spans="1:8" s="7" customFormat="1" x14ac:dyDescent="0.35">
      <c r="A171" s="72" t="s">
        <v>241</v>
      </c>
      <c r="B171" s="74" t="s">
        <v>281</v>
      </c>
      <c r="C171" s="74" t="s">
        <v>282</v>
      </c>
      <c r="D171" s="76">
        <v>4</v>
      </c>
      <c r="E171" s="46">
        <v>0.5</v>
      </c>
      <c r="F171" s="92" t="s">
        <v>393</v>
      </c>
      <c r="G171" s="92"/>
      <c r="H171" s="92"/>
    </row>
    <row r="172" spans="1:8" s="7" customFormat="1" x14ac:dyDescent="0.35">
      <c r="A172" s="72" t="s">
        <v>241</v>
      </c>
      <c r="B172" s="74" t="s">
        <v>281</v>
      </c>
      <c r="C172" s="74" t="s">
        <v>283</v>
      </c>
      <c r="D172" s="76">
        <v>4</v>
      </c>
      <c r="E172" s="46">
        <v>0.5</v>
      </c>
      <c r="F172" s="92" t="s">
        <v>393</v>
      </c>
      <c r="G172" s="92"/>
      <c r="H172" s="92"/>
    </row>
    <row r="173" spans="1:8" s="7" customFormat="1" x14ac:dyDescent="0.35">
      <c r="A173" s="72" t="s">
        <v>241</v>
      </c>
      <c r="B173" s="74" t="s">
        <v>284</v>
      </c>
      <c r="C173" s="74" t="s">
        <v>285</v>
      </c>
      <c r="D173" s="76">
        <v>200</v>
      </c>
      <c r="E173" s="46">
        <v>0.5</v>
      </c>
      <c r="F173" s="95" t="s">
        <v>388</v>
      </c>
      <c r="G173" s="95"/>
      <c r="H173" s="92"/>
    </row>
    <row r="174" spans="1:8" s="7" customFormat="1" x14ac:dyDescent="0.35">
      <c r="A174" s="44" t="s">
        <v>286</v>
      </c>
      <c r="B174" s="43"/>
      <c r="C174" s="43" t="s">
        <v>127</v>
      </c>
      <c r="D174" s="45">
        <v>0</v>
      </c>
      <c r="E174" s="46">
        <v>0</v>
      </c>
      <c r="F174" s="92"/>
      <c r="G174" s="92"/>
      <c r="H174" s="92"/>
    </row>
    <row r="175" spans="1:8" s="7" customFormat="1" x14ac:dyDescent="0.35">
      <c r="A175" s="72" t="s">
        <v>286</v>
      </c>
      <c r="B175" s="74" t="s">
        <v>287</v>
      </c>
      <c r="C175" s="74" t="s">
        <v>288</v>
      </c>
      <c r="D175" s="76">
        <v>15</v>
      </c>
      <c r="E175" s="46">
        <v>0.5</v>
      </c>
      <c r="F175" s="92" t="s">
        <v>388</v>
      </c>
      <c r="G175" s="92"/>
      <c r="H175" s="92"/>
    </row>
    <row r="176" spans="1:8" s="7" customFormat="1" x14ac:dyDescent="0.35">
      <c r="A176" s="72" t="s">
        <v>286</v>
      </c>
      <c r="B176" s="74" t="s">
        <v>287</v>
      </c>
      <c r="C176" s="74" t="s">
        <v>289</v>
      </c>
      <c r="D176" s="76">
        <v>20</v>
      </c>
      <c r="E176" s="46">
        <v>0.5</v>
      </c>
      <c r="F176" s="92" t="s">
        <v>388</v>
      </c>
      <c r="G176" s="92"/>
      <c r="H176" s="92"/>
    </row>
    <row r="177" spans="1:8" s="7" customFormat="1" x14ac:dyDescent="0.35">
      <c r="A177" s="72" t="s">
        <v>286</v>
      </c>
      <c r="B177" s="74" t="s">
        <v>287</v>
      </c>
      <c r="C177" s="74" t="s">
        <v>290</v>
      </c>
      <c r="D177" s="76">
        <v>30</v>
      </c>
      <c r="E177" s="46">
        <v>0.5</v>
      </c>
      <c r="F177" s="92" t="s">
        <v>388</v>
      </c>
      <c r="G177" s="92"/>
      <c r="H177" s="92"/>
    </row>
    <row r="178" spans="1:8" s="7" customFormat="1" x14ac:dyDescent="0.35">
      <c r="A178" s="72" t="s">
        <v>286</v>
      </c>
      <c r="B178" s="74" t="s">
        <v>287</v>
      </c>
      <c r="C178" s="74" t="s">
        <v>291</v>
      </c>
      <c r="D178" s="76">
        <v>43</v>
      </c>
      <c r="E178" s="46">
        <v>0.5</v>
      </c>
      <c r="F178" s="92" t="s">
        <v>388</v>
      </c>
      <c r="G178" s="92"/>
      <c r="H178" s="92"/>
    </row>
    <row r="179" spans="1:8" s="7" customFormat="1" x14ac:dyDescent="0.35">
      <c r="A179" s="72" t="s">
        <v>286</v>
      </c>
      <c r="B179" s="74" t="s">
        <v>287</v>
      </c>
      <c r="C179" s="74" t="s">
        <v>292</v>
      </c>
      <c r="D179" s="76">
        <v>44</v>
      </c>
      <c r="E179" s="46">
        <v>0.5</v>
      </c>
      <c r="F179" s="92" t="s">
        <v>388</v>
      </c>
      <c r="G179" s="92"/>
      <c r="H179" s="92"/>
    </row>
    <row r="180" spans="1:8" s="7" customFormat="1" x14ac:dyDescent="0.35">
      <c r="A180" s="72" t="s">
        <v>286</v>
      </c>
      <c r="B180" s="74" t="s">
        <v>287</v>
      </c>
      <c r="C180" s="74" t="s">
        <v>293</v>
      </c>
      <c r="D180" s="76">
        <v>70</v>
      </c>
      <c r="E180" s="46">
        <v>0.5</v>
      </c>
      <c r="F180" s="92" t="s">
        <v>388</v>
      </c>
      <c r="G180" s="92"/>
      <c r="H180" s="92"/>
    </row>
    <row r="181" spans="1:8" s="7" customFormat="1" x14ac:dyDescent="0.35">
      <c r="A181" s="72" t="s">
        <v>286</v>
      </c>
      <c r="B181" s="74" t="s">
        <v>287</v>
      </c>
      <c r="C181" s="74" t="s">
        <v>294</v>
      </c>
      <c r="D181" s="76">
        <v>80</v>
      </c>
      <c r="E181" s="46">
        <v>0.5</v>
      </c>
      <c r="F181" s="92" t="s">
        <v>388</v>
      </c>
      <c r="G181" s="92"/>
      <c r="H181" s="92"/>
    </row>
    <row r="182" spans="1:8" s="7" customFormat="1" x14ac:dyDescent="0.35">
      <c r="A182" s="72" t="s">
        <v>286</v>
      </c>
      <c r="B182" s="74" t="s">
        <v>287</v>
      </c>
      <c r="C182" s="74" t="s">
        <v>295</v>
      </c>
      <c r="D182" s="76">
        <v>105</v>
      </c>
      <c r="E182" s="46">
        <v>0.5</v>
      </c>
      <c r="F182" s="92" t="s">
        <v>388</v>
      </c>
      <c r="G182" s="92"/>
      <c r="H182" s="92"/>
    </row>
    <row r="183" spans="1:8" s="7" customFormat="1" x14ac:dyDescent="0.35">
      <c r="A183" s="72" t="s">
        <v>286</v>
      </c>
      <c r="B183" s="74" t="s">
        <v>287</v>
      </c>
      <c r="C183" s="74" t="s">
        <v>296</v>
      </c>
      <c r="D183" s="76">
        <v>129</v>
      </c>
      <c r="E183" s="46">
        <v>0.5</v>
      </c>
      <c r="F183" s="92" t="s">
        <v>388</v>
      </c>
      <c r="G183" s="92"/>
      <c r="H183" s="92"/>
    </row>
    <row r="184" spans="1:8" s="7" customFormat="1" x14ac:dyDescent="0.35">
      <c r="A184" s="72" t="s">
        <v>286</v>
      </c>
      <c r="B184" s="74" t="s">
        <v>287</v>
      </c>
      <c r="C184" s="74" t="s">
        <v>297</v>
      </c>
      <c r="D184" s="76">
        <v>157</v>
      </c>
      <c r="E184" s="46">
        <v>0.5</v>
      </c>
      <c r="F184" s="92" t="s">
        <v>388</v>
      </c>
      <c r="G184" s="92"/>
      <c r="H184" s="92"/>
    </row>
    <row r="185" spans="1:8" s="7" customFormat="1" x14ac:dyDescent="0.35">
      <c r="A185" s="72" t="s">
        <v>286</v>
      </c>
      <c r="B185" s="74" t="s">
        <v>287</v>
      </c>
      <c r="C185" s="74" t="s">
        <v>298</v>
      </c>
      <c r="D185" s="76">
        <v>176</v>
      </c>
      <c r="E185" s="46">
        <v>0.5</v>
      </c>
      <c r="F185" s="92" t="s">
        <v>388</v>
      </c>
      <c r="G185" s="92"/>
      <c r="H185" s="92"/>
    </row>
    <row r="186" spans="1:8" s="7" customFormat="1" x14ac:dyDescent="0.35">
      <c r="A186" s="72" t="s">
        <v>286</v>
      </c>
      <c r="B186" s="74" t="s">
        <v>287</v>
      </c>
      <c r="C186" s="74" t="s">
        <v>299</v>
      </c>
      <c r="D186" s="76">
        <v>227</v>
      </c>
      <c r="E186" s="46">
        <v>0.5</v>
      </c>
      <c r="F186" s="92" t="s">
        <v>388</v>
      </c>
      <c r="G186" s="92"/>
      <c r="H186" s="92"/>
    </row>
    <row r="187" spans="1:8" s="7" customFormat="1" x14ac:dyDescent="0.35">
      <c r="A187" s="72" t="s">
        <v>286</v>
      </c>
      <c r="B187" s="74" t="s">
        <v>287</v>
      </c>
      <c r="C187" s="74" t="s">
        <v>300</v>
      </c>
      <c r="D187" s="76">
        <v>256</v>
      </c>
      <c r="E187" s="46">
        <v>0.5</v>
      </c>
      <c r="F187" s="92" t="s">
        <v>388</v>
      </c>
      <c r="G187" s="92"/>
      <c r="H187" s="92"/>
    </row>
    <row r="188" spans="1:8" s="7" customFormat="1" x14ac:dyDescent="0.35">
      <c r="A188" s="72" t="s">
        <v>286</v>
      </c>
      <c r="B188" s="74" t="s">
        <v>287</v>
      </c>
      <c r="C188" s="74" t="s">
        <v>301</v>
      </c>
      <c r="D188" s="76">
        <v>343</v>
      </c>
      <c r="E188" s="46">
        <v>0.5</v>
      </c>
      <c r="F188" s="92" t="s">
        <v>388</v>
      </c>
      <c r="G188" s="92"/>
      <c r="H188" s="92"/>
    </row>
    <row r="189" spans="1:8" s="7" customFormat="1" x14ac:dyDescent="0.35">
      <c r="A189" s="72" t="s">
        <v>286</v>
      </c>
      <c r="B189" s="74" t="s">
        <v>287</v>
      </c>
      <c r="C189" s="74" t="s">
        <v>302</v>
      </c>
      <c r="D189" s="76">
        <v>405</v>
      </c>
      <c r="E189" s="46">
        <v>0.5</v>
      </c>
      <c r="F189" s="92" t="s">
        <v>388</v>
      </c>
      <c r="G189" s="92"/>
      <c r="H189" s="92"/>
    </row>
    <row r="190" spans="1:8" s="7" customFormat="1" x14ac:dyDescent="0.35">
      <c r="A190" s="72" t="s">
        <v>286</v>
      </c>
      <c r="B190" s="74" t="s">
        <v>287</v>
      </c>
      <c r="C190" s="74" t="s">
        <v>303</v>
      </c>
      <c r="D190" s="76">
        <v>476</v>
      </c>
      <c r="E190" s="46">
        <v>0.5</v>
      </c>
      <c r="F190" s="92" t="s">
        <v>388</v>
      </c>
      <c r="G190" s="92"/>
      <c r="H190" s="92"/>
    </row>
    <row r="191" spans="1:8" s="7" customFormat="1" x14ac:dyDescent="0.35">
      <c r="A191" s="72" t="s">
        <v>286</v>
      </c>
      <c r="B191" s="74" t="s">
        <v>287</v>
      </c>
      <c r="C191" s="74" t="s">
        <v>304</v>
      </c>
      <c r="D191" s="76">
        <v>615</v>
      </c>
      <c r="E191" s="46">
        <v>0.5</v>
      </c>
      <c r="F191" s="92" t="s">
        <v>388</v>
      </c>
      <c r="G191" s="92"/>
      <c r="H191" s="92"/>
    </row>
    <row r="192" spans="1:8" s="7" customFormat="1" x14ac:dyDescent="0.35">
      <c r="A192" s="72" t="s">
        <v>286</v>
      </c>
      <c r="B192" s="74" t="s">
        <v>287</v>
      </c>
      <c r="C192" s="74" t="s">
        <v>305</v>
      </c>
      <c r="D192" s="76">
        <v>642</v>
      </c>
      <c r="E192" s="46">
        <v>0.5</v>
      </c>
      <c r="F192" s="92" t="s">
        <v>388</v>
      </c>
      <c r="G192" s="92"/>
      <c r="H192" s="92"/>
    </row>
    <row r="193" spans="1:8" s="7" customFormat="1" x14ac:dyDescent="0.35">
      <c r="A193" s="72" t="s">
        <v>286</v>
      </c>
      <c r="B193" s="74" t="s">
        <v>287</v>
      </c>
      <c r="C193" s="74" t="s">
        <v>306</v>
      </c>
      <c r="D193" s="76">
        <v>794</v>
      </c>
      <c r="E193" s="46">
        <v>0.5</v>
      </c>
      <c r="F193" s="92" t="s">
        <v>388</v>
      </c>
      <c r="G193" s="92"/>
      <c r="H193" s="92"/>
    </row>
    <row r="194" spans="1:8" s="7" customFormat="1" x14ac:dyDescent="0.35">
      <c r="A194" s="72" t="s">
        <v>286</v>
      </c>
      <c r="B194" s="74" t="s">
        <v>287</v>
      </c>
      <c r="C194" s="74" t="s">
        <v>307</v>
      </c>
      <c r="D194" s="76">
        <v>1068</v>
      </c>
      <c r="E194" s="46">
        <v>0.5</v>
      </c>
      <c r="F194" s="92" t="s">
        <v>388</v>
      </c>
      <c r="G194" s="92"/>
      <c r="H194" s="92"/>
    </row>
    <row r="195" spans="1:8" s="7" customFormat="1" x14ac:dyDescent="0.35">
      <c r="A195" s="72" t="s">
        <v>286</v>
      </c>
      <c r="B195" s="74" t="s">
        <v>287</v>
      </c>
      <c r="C195" s="74" t="s">
        <v>308</v>
      </c>
      <c r="D195" s="76">
        <v>1271</v>
      </c>
      <c r="E195" s="46">
        <v>0.5</v>
      </c>
      <c r="F195" s="92" t="s">
        <v>388</v>
      </c>
      <c r="G195" s="92"/>
      <c r="H195" s="92"/>
    </row>
    <row r="196" spans="1:8" s="7" customFormat="1" x14ac:dyDescent="0.35">
      <c r="A196" s="72" t="s">
        <v>286</v>
      </c>
      <c r="B196" s="74" t="s">
        <v>287</v>
      </c>
      <c r="C196" s="74" t="s">
        <v>309</v>
      </c>
      <c r="D196" s="76">
        <v>1475</v>
      </c>
      <c r="E196" s="46">
        <v>0.5</v>
      </c>
      <c r="F196" s="92" t="s">
        <v>388</v>
      </c>
      <c r="G196" s="92"/>
      <c r="H196" s="92"/>
    </row>
    <row r="197" spans="1:8" s="7" customFormat="1" x14ac:dyDescent="0.35">
      <c r="A197" s="72" t="s">
        <v>286</v>
      </c>
      <c r="B197" s="74" t="s">
        <v>287</v>
      </c>
      <c r="C197" s="74" t="s">
        <v>310</v>
      </c>
      <c r="D197" s="76">
        <v>1679</v>
      </c>
      <c r="E197" s="46">
        <v>0.5</v>
      </c>
      <c r="F197" s="92" t="s">
        <v>388</v>
      </c>
      <c r="G197" s="92"/>
      <c r="H197" s="92"/>
    </row>
    <row r="198" spans="1:8" s="7" customFormat="1" x14ac:dyDescent="0.35">
      <c r="A198" s="72" t="s">
        <v>286</v>
      </c>
      <c r="B198" s="74" t="s">
        <v>287</v>
      </c>
      <c r="C198" s="74" t="s">
        <v>311</v>
      </c>
      <c r="D198" s="76">
        <v>1883</v>
      </c>
      <c r="E198" s="46">
        <v>0.5</v>
      </c>
      <c r="F198" s="92" t="s">
        <v>388</v>
      </c>
      <c r="G198" s="92"/>
      <c r="H198" s="92"/>
    </row>
    <row r="199" spans="1:8" s="7" customFormat="1" x14ac:dyDescent="0.35">
      <c r="A199" s="72" t="s">
        <v>286</v>
      </c>
      <c r="B199" s="74" t="s">
        <v>287</v>
      </c>
      <c r="C199" s="74" t="s">
        <v>312</v>
      </c>
      <c r="D199" s="76">
        <v>2087</v>
      </c>
      <c r="E199" s="46">
        <v>0.5</v>
      </c>
      <c r="F199" s="92" t="s">
        <v>388</v>
      </c>
      <c r="G199" s="92"/>
      <c r="H199" s="92"/>
    </row>
    <row r="200" spans="1:8" s="7" customFormat="1" x14ac:dyDescent="0.35">
      <c r="A200" s="72" t="s">
        <v>286</v>
      </c>
      <c r="B200" s="74" t="s">
        <v>313</v>
      </c>
      <c r="C200" s="74" t="s">
        <v>314</v>
      </c>
      <c r="D200" s="76">
        <v>125</v>
      </c>
      <c r="E200" s="46">
        <v>0.5</v>
      </c>
      <c r="F200" s="92" t="s">
        <v>394</v>
      </c>
      <c r="G200" s="92"/>
      <c r="H200" s="92">
        <v>12500</v>
      </c>
    </row>
    <row r="201" spans="1:8" s="7" customFormat="1" x14ac:dyDescent="0.35">
      <c r="A201" s="72" t="s">
        <v>286</v>
      </c>
      <c r="B201" s="74" t="s">
        <v>313</v>
      </c>
      <c r="C201" s="74" t="s">
        <v>315</v>
      </c>
      <c r="D201" s="76">
        <v>125</v>
      </c>
      <c r="E201" s="46">
        <v>0.5</v>
      </c>
      <c r="F201" s="92" t="s">
        <v>394</v>
      </c>
      <c r="G201" s="92"/>
      <c r="H201" s="92">
        <v>12500</v>
      </c>
    </row>
    <row r="202" spans="1:8" s="7" customFormat="1" x14ac:dyDescent="0.35">
      <c r="A202" s="72" t="s">
        <v>286</v>
      </c>
      <c r="B202" s="74" t="s">
        <v>313</v>
      </c>
      <c r="C202" s="74" t="s">
        <v>316</v>
      </c>
      <c r="D202" s="76">
        <v>125</v>
      </c>
      <c r="E202" s="46">
        <v>0.5</v>
      </c>
      <c r="F202" s="92" t="s">
        <v>394</v>
      </c>
      <c r="G202" s="92"/>
      <c r="H202" s="92">
        <v>12500</v>
      </c>
    </row>
    <row r="203" spans="1:8" s="7" customFormat="1" x14ac:dyDescent="0.35">
      <c r="A203" s="72" t="s">
        <v>286</v>
      </c>
      <c r="B203" s="74" t="s">
        <v>313</v>
      </c>
      <c r="C203" s="74" t="s">
        <v>317</v>
      </c>
      <c r="D203" s="76">
        <v>125</v>
      </c>
      <c r="E203" s="46">
        <v>0.5</v>
      </c>
      <c r="F203" s="92" t="s">
        <v>394</v>
      </c>
      <c r="G203" s="92"/>
      <c r="H203" s="92">
        <v>12500</v>
      </c>
    </row>
    <row r="204" spans="1:8" s="7" customFormat="1" x14ac:dyDescent="0.35">
      <c r="A204" s="72" t="s">
        <v>286</v>
      </c>
      <c r="B204" s="74" t="s">
        <v>313</v>
      </c>
      <c r="C204" s="74" t="s">
        <v>318</v>
      </c>
      <c r="D204" s="76">
        <v>125</v>
      </c>
      <c r="E204" s="46">
        <v>0.5</v>
      </c>
      <c r="F204" s="92" t="s">
        <v>394</v>
      </c>
      <c r="G204" s="92"/>
      <c r="H204" s="92">
        <v>12500</v>
      </c>
    </row>
    <row r="205" spans="1:8" s="7" customFormat="1" x14ac:dyDescent="0.35">
      <c r="A205" s="72" t="s">
        <v>286</v>
      </c>
      <c r="B205" s="74" t="s">
        <v>319</v>
      </c>
      <c r="C205" s="156" t="s">
        <v>441</v>
      </c>
      <c r="D205" s="157">
        <v>20</v>
      </c>
      <c r="E205" s="158">
        <v>0.5</v>
      </c>
      <c r="F205" s="92" t="s">
        <v>388</v>
      </c>
      <c r="G205" s="92"/>
      <c r="H205" s="92"/>
    </row>
    <row r="206" spans="1:8" s="7" customFormat="1" x14ac:dyDescent="0.35">
      <c r="A206" s="72" t="s">
        <v>286</v>
      </c>
      <c r="B206" s="74" t="s">
        <v>319</v>
      </c>
      <c r="C206" s="74" t="s">
        <v>442</v>
      </c>
      <c r="D206" s="76">
        <v>40</v>
      </c>
      <c r="E206" s="46">
        <v>0.5</v>
      </c>
      <c r="F206" s="92" t="s">
        <v>388</v>
      </c>
      <c r="G206" s="92"/>
      <c r="H206" s="92"/>
    </row>
    <row r="207" spans="1:8" s="7" customFormat="1" x14ac:dyDescent="0.35">
      <c r="A207" s="44" t="s">
        <v>320</v>
      </c>
      <c r="B207" s="43"/>
      <c r="C207" s="43" t="s">
        <v>127</v>
      </c>
      <c r="D207" s="45">
        <v>0</v>
      </c>
      <c r="E207" s="46">
        <v>0</v>
      </c>
      <c r="F207" s="92"/>
      <c r="G207" s="92"/>
      <c r="H207" s="92"/>
    </row>
    <row r="208" spans="1:8" s="7" customFormat="1" x14ac:dyDescent="0.35">
      <c r="A208" s="72" t="s">
        <v>320</v>
      </c>
      <c r="B208" s="74" t="s">
        <v>246</v>
      </c>
      <c r="C208" s="74" t="s">
        <v>321</v>
      </c>
      <c r="D208" s="76">
        <v>8</v>
      </c>
      <c r="E208" s="46">
        <v>0.5</v>
      </c>
      <c r="F208" s="92" t="s">
        <v>391</v>
      </c>
      <c r="G208" s="92"/>
      <c r="H208" s="92">
        <v>80000</v>
      </c>
    </row>
    <row r="209" spans="1:8" s="7" customFormat="1" x14ac:dyDescent="0.35">
      <c r="A209" s="72" t="s">
        <v>320</v>
      </c>
      <c r="B209" s="156" t="s">
        <v>440</v>
      </c>
      <c r="C209" s="156" t="s">
        <v>440</v>
      </c>
      <c r="D209" s="157">
        <v>6</v>
      </c>
      <c r="E209" s="158">
        <v>0.5</v>
      </c>
      <c r="F209" s="92" t="s">
        <v>391</v>
      </c>
      <c r="G209" s="92"/>
      <c r="H209" s="92"/>
    </row>
    <row r="210" spans="1:8" s="7" customFormat="1" x14ac:dyDescent="0.35">
      <c r="A210" s="72" t="s">
        <v>320</v>
      </c>
      <c r="B210" s="74" t="s">
        <v>322</v>
      </c>
      <c r="C210" s="74" t="s">
        <v>323</v>
      </c>
      <c r="D210" s="76">
        <v>250</v>
      </c>
      <c r="E210" s="46">
        <v>0.5</v>
      </c>
      <c r="F210" s="92" t="s">
        <v>388</v>
      </c>
      <c r="G210" s="92"/>
      <c r="H210" s="92"/>
    </row>
    <row r="211" spans="1:8" s="7" customFormat="1" x14ac:dyDescent="0.35">
      <c r="A211" s="72" t="s">
        <v>320</v>
      </c>
      <c r="B211" s="74" t="s">
        <v>322</v>
      </c>
      <c r="C211" s="74" t="s">
        <v>324</v>
      </c>
      <c r="D211" s="76">
        <v>250</v>
      </c>
      <c r="E211" s="46">
        <v>0.5</v>
      </c>
      <c r="F211" s="92" t="s">
        <v>388</v>
      </c>
      <c r="G211" s="92"/>
      <c r="H211" s="92"/>
    </row>
    <row r="212" spans="1:8" s="7" customFormat="1" x14ac:dyDescent="0.35">
      <c r="A212" s="72" t="s">
        <v>320</v>
      </c>
      <c r="B212" s="74" t="s">
        <v>322</v>
      </c>
      <c r="C212" s="74" t="s">
        <v>325</v>
      </c>
      <c r="D212" s="76">
        <v>250</v>
      </c>
      <c r="E212" s="46">
        <v>0.5</v>
      </c>
      <c r="F212" s="92" t="s">
        <v>388</v>
      </c>
      <c r="G212" s="92"/>
      <c r="H212" s="92"/>
    </row>
    <row r="213" spans="1:8" s="7" customFormat="1" x14ac:dyDescent="0.35">
      <c r="A213" s="72" t="s">
        <v>320</v>
      </c>
      <c r="B213" s="74" t="s">
        <v>322</v>
      </c>
      <c r="C213" s="74" t="s">
        <v>326</v>
      </c>
      <c r="D213" s="76">
        <v>250</v>
      </c>
      <c r="E213" s="46">
        <v>0.5</v>
      </c>
      <c r="F213" s="92" t="s">
        <v>388</v>
      </c>
      <c r="G213" s="92"/>
      <c r="H213" s="92"/>
    </row>
    <row r="214" spans="1:8" s="7" customFormat="1" x14ac:dyDescent="0.35">
      <c r="A214" s="72" t="s">
        <v>320</v>
      </c>
      <c r="B214" s="74" t="s">
        <v>322</v>
      </c>
      <c r="C214" s="74" t="s">
        <v>327</v>
      </c>
      <c r="D214" s="76">
        <v>250</v>
      </c>
      <c r="E214" s="46">
        <v>0.5</v>
      </c>
      <c r="F214" s="92" t="s">
        <v>388</v>
      </c>
      <c r="G214" s="92"/>
      <c r="H214" s="92"/>
    </row>
    <row r="215" spans="1:8" s="7" customFormat="1" x14ac:dyDescent="0.35">
      <c r="A215" s="72" t="s">
        <v>320</v>
      </c>
      <c r="B215" s="74" t="s">
        <v>322</v>
      </c>
      <c r="C215" s="74" t="s">
        <v>328</v>
      </c>
      <c r="D215" s="76">
        <v>250</v>
      </c>
      <c r="E215" s="46">
        <v>0.5</v>
      </c>
      <c r="F215" s="92" t="s">
        <v>388</v>
      </c>
      <c r="G215" s="92"/>
      <c r="H215" s="92"/>
    </row>
    <row r="216" spans="1:8" s="7" customFormat="1" x14ac:dyDescent="0.35">
      <c r="A216" s="72" t="s">
        <v>320</v>
      </c>
      <c r="B216" s="74" t="s">
        <v>322</v>
      </c>
      <c r="C216" s="74" t="s">
        <v>329</v>
      </c>
      <c r="D216" s="76">
        <v>250</v>
      </c>
      <c r="E216" s="46">
        <v>0.5</v>
      </c>
      <c r="F216" s="92" t="s">
        <v>388</v>
      </c>
      <c r="G216" s="92"/>
      <c r="H216" s="92"/>
    </row>
    <row r="217" spans="1:8" s="7" customFormat="1" x14ac:dyDescent="0.35">
      <c r="A217" s="72" t="s">
        <v>320</v>
      </c>
      <c r="B217" s="74" t="s">
        <v>322</v>
      </c>
      <c r="C217" s="74" t="s">
        <v>330</v>
      </c>
      <c r="D217" s="157">
        <v>250</v>
      </c>
      <c r="E217" s="158">
        <v>0.5</v>
      </c>
      <c r="F217" s="92" t="s">
        <v>388</v>
      </c>
      <c r="G217" s="92"/>
      <c r="H217" s="92"/>
    </row>
    <row r="218" spans="1:8" s="7" customFormat="1" x14ac:dyDescent="0.35">
      <c r="A218" s="72" t="s">
        <v>320</v>
      </c>
      <c r="B218" s="74" t="s">
        <v>322</v>
      </c>
      <c r="C218" s="74" t="s">
        <v>439</v>
      </c>
      <c r="D218" s="76">
        <v>250</v>
      </c>
      <c r="E218" s="46">
        <v>0.5</v>
      </c>
      <c r="F218" s="92" t="s">
        <v>388</v>
      </c>
      <c r="G218" s="92"/>
      <c r="H218" s="92"/>
    </row>
    <row r="219" spans="1:8" s="7" customFormat="1" x14ac:dyDescent="0.35">
      <c r="A219" s="72" t="s">
        <v>320</v>
      </c>
      <c r="B219" s="74" t="s">
        <v>331</v>
      </c>
      <c r="C219" s="74" t="s">
        <v>332</v>
      </c>
      <c r="D219" s="76">
        <v>2</v>
      </c>
      <c r="E219" s="46">
        <v>0.5</v>
      </c>
      <c r="F219" s="92" t="s">
        <v>391</v>
      </c>
      <c r="G219" s="92"/>
      <c r="H219" s="92">
        <v>20000</v>
      </c>
    </row>
    <row r="220" spans="1:8" s="7" customFormat="1" x14ac:dyDescent="0.35">
      <c r="A220" s="72" t="s">
        <v>320</v>
      </c>
      <c r="B220" s="74" t="s">
        <v>331</v>
      </c>
      <c r="C220" s="74" t="s">
        <v>333</v>
      </c>
      <c r="D220" s="76">
        <v>3</v>
      </c>
      <c r="E220" s="46">
        <v>0.5</v>
      </c>
      <c r="F220" s="92" t="s">
        <v>391</v>
      </c>
      <c r="G220" s="92"/>
      <c r="H220" s="92">
        <v>30000</v>
      </c>
    </row>
    <row r="221" spans="1:8" s="7" customFormat="1" x14ac:dyDescent="0.35">
      <c r="A221" s="72" t="s">
        <v>320</v>
      </c>
      <c r="B221" s="74" t="s">
        <v>331</v>
      </c>
      <c r="C221" s="74" t="s">
        <v>334</v>
      </c>
      <c r="D221" s="76">
        <v>2</v>
      </c>
      <c r="E221" s="46">
        <v>0.5</v>
      </c>
      <c r="F221" s="92" t="s">
        <v>391</v>
      </c>
      <c r="G221" s="92"/>
      <c r="H221" s="92">
        <v>20000</v>
      </c>
    </row>
    <row r="222" spans="1:8" s="7" customFormat="1" x14ac:dyDescent="0.35">
      <c r="A222" s="72" t="s">
        <v>320</v>
      </c>
      <c r="B222" s="74" t="s">
        <v>331</v>
      </c>
      <c r="C222" s="74" t="s">
        <v>335</v>
      </c>
      <c r="D222" s="76">
        <v>3</v>
      </c>
      <c r="E222" s="46">
        <v>0.5</v>
      </c>
      <c r="F222" s="92" t="s">
        <v>391</v>
      </c>
      <c r="G222" s="92"/>
      <c r="H222" s="92">
        <v>30000</v>
      </c>
    </row>
    <row r="223" spans="1:8" s="7" customFormat="1" x14ac:dyDescent="0.35">
      <c r="A223" s="72" t="s">
        <v>320</v>
      </c>
      <c r="B223" s="74" t="s">
        <v>336</v>
      </c>
      <c r="C223" s="74" t="s">
        <v>337</v>
      </c>
      <c r="D223" s="76">
        <v>2</v>
      </c>
      <c r="E223" s="46">
        <v>0.5</v>
      </c>
      <c r="F223" s="92" t="s">
        <v>393</v>
      </c>
      <c r="G223" s="92"/>
      <c r="H223" s="92"/>
    </row>
    <row r="224" spans="1:8" s="7" customFormat="1" x14ac:dyDescent="0.35">
      <c r="A224" s="72" t="s">
        <v>320</v>
      </c>
      <c r="B224" s="74" t="s">
        <v>336</v>
      </c>
      <c r="C224" s="74" t="s">
        <v>338</v>
      </c>
      <c r="D224" s="76">
        <v>4</v>
      </c>
      <c r="E224" s="46">
        <v>0.5</v>
      </c>
      <c r="F224" s="92" t="s">
        <v>393</v>
      </c>
      <c r="G224" s="92"/>
      <c r="H224" s="92"/>
    </row>
    <row r="225" spans="1:8" s="7" customFormat="1" x14ac:dyDescent="0.35">
      <c r="A225" s="72" t="s">
        <v>320</v>
      </c>
      <c r="B225" s="74" t="s">
        <v>336</v>
      </c>
      <c r="C225" s="74" t="s">
        <v>339</v>
      </c>
      <c r="D225" s="76">
        <v>4</v>
      </c>
      <c r="E225" s="46">
        <v>0.5</v>
      </c>
      <c r="F225" s="92" t="s">
        <v>393</v>
      </c>
      <c r="G225" s="92"/>
      <c r="H225" s="92"/>
    </row>
    <row r="226" spans="1:8" s="7" customFormat="1" x14ac:dyDescent="0.35">
      <c r="A226" s="72" t="s">
        <v>320</v>
      </c>
      <c r="B226" s="74" t="s">
        <v>336</v>
      </c>
      <c r="C226" s="74" t="s">
        <v>340</v>
      </c>
      <c r="D226" s="76">
        <v>4</v>
      </c>
      <c r="E226" s="46">
        <v>0.5</v>
      </c>
      <c r="F226" s="92" t="s">
        <v>393</v>
      </c>
      <c r="G226" s="92"/>
      <c r="H226" s="92"/>
    </row>
    <row r="227" spans="1:8" s="7" customFormat="1" x14ac:dyDescent="0.35">
      <c r="A227" s="72" t="s">
        <v>320</v>
      </c>
      <c r="B227" s="74" t="s">
        <v>336</v>
      </c>
      <c r="C227" s="74" t="s">
        <v>341</v>
      </c>
      <c r="D227" s="76">
        <v>4</v>
      </c>
      <c r="E227" s="46">
        <v>0.5</v>
      </c>
      <c r="F227" s="92" t="s">
        <v>393</v>
      </c>
      <c r="G227" s="92"/>
      <c r="H227" s="92"/>
    </row>
    <row r="228" spans="1:8" s="7" customFormat="1" x14ac:dyDescent="0.35">
      <c r="A228" s="72" t="s">
        <v>320</v>
      </c>
      <c r="B228" s="74" t="s">
        <v>336</v>
      </c>
      <c r="C228" s="74" t="s">
        <v>342</v>
      </c>
      <c r="D228" s="76">
        <v>4</v>
      </c>
      <c r="E228" s="46">
        <v>0.5</v>
      </c>
      <c r="F228" s="92" t="s">
        <v>393</v>
      </c>
      <c r="G228" s="92"/>
      <c r="H228" s="92"/>
    </row>
    <row r="229" spans="1:8" s="7" customFormat="1" x14ac:dyDescent="0.35">
      <c r="A229" s="72" t="s">
        <v>320</v>
      </c>
      <c r="B229" s="74" t="s">
        <v>336</v>
      </c>
      <c r="C229" s="74" t="s">
        <v>343</v>
      </c>
      <c r="D229" s="76">
        <v>4</v>
      </c>
      <c r="E229" s="46">
        <v>0.5</v>
      </c>
      <c r="F229" s="92" t="s">
        <v>393</v>
      </c>
      <c r="G229" s="92"/>
      <c r="H229" s="92"/>
    </row>
    <row r="230" spans="1:8" s="7" customFormat="1" x14ac:dyDescent="0.35">
      <c r="A230" s="44" t="s">
        <v>16</v>
      </c>
      <c r="B230" s="43"/>
      <c r="C230" s="43" t="s">
        <v>127</v>
      </c>
      <c r="D230" s="45">
        <v>0</v>
      </c>
      <c r="E230" s="46">
        <v>0</v>
      </c>
      <c r="F230" s="92"/>
      <c r="G230" s="92"/>
      <c r="H230" s="92"/>
    </row>
    <row r="231" spans="1:8" s="7" customFormat="1" x14ac:dyDescent="0.35">
      <c r="A231" s="72" t="s">
        <v>16</v>
      </c>
      <c r="B231" s="74" t="s">
        <v>344</v>
      </c>
      <c r="C231" s="74" t="s">
        <v>17</v>
      </c>
      <c r="D231" s="76">
        <v>400</v>
      </c>
      <c r="E231" s="46">
        <v>0.5</v>
      </c>
      <c r="F231" s="92" t="s">
        <v>388</v>
      </c>
      <c r="G231" s="92"/>
      <c r="H231" s="92"/>
    </row>
    <row r="232" spans="1:8" s="7" customFormat="1" x14ac:dyDescent="0.35">
      <c r="A232" s="72" t="s">
        <v>16</v>
      </c>
      <c r="B232" s="74" t="s">
        <v>345</v>
      </c>
      <c r="C232" s="74" t="s">
        <v>346</v>
      </c>
      <c r="D232" s="76">
        <v>75</v>
      </c>
      <c r="E232" s="46">
        <v>0.5</v>
      </c>
      <c r="F232" s="92" t="s">
        <v>395</v>
      </c>
      <c r="G232" s="92"/>
      <c r="H232" s="92"/>
    </row>
    <row r="233" spans="1:8" s="7" customFormat="1" x14ac:dyDescent="0.35">
      <c r="A233" s="72" t="s">
        <v>16</v>
      </c>
      <c r="B233" s="74" t="s">
        <v>345</v>
      </c>
      <c r="C233" s="74" t="s">
        <v>347</v>
      </c>
      <c r="D233" s="76">
        <v>75</v>
      </c>
      <c r="E233" s="46">
        <v>0.5</v>
      </c>
      <c r="F233" s="92" t="s">
        <v>395</v>
      </c>
      <c r="G233" s="92"/>
      <c r="H233" s="92"/>
    </row>
    <row r="234" spans="1:8" s="7" customFormat="1" x14ac:dyDescent="0.35">
      <c r="A234" s="72" t="s">
        <v>16</v>
      </c>
      <c r="B234" s="74" t="s">
        <v>348</v>
      </c>
      <c r="C234" s="74" t="s">
        <v>436</v>
      </c>
      <c r="D234" s="76">
        <v>115</v>
      </c>
      <c r="E234" s="46">
        <v>0.5</v>
      </c>
      <c r="F234" s="92" t="s">
        <v>388</v>
      </c>
      <c r="G234" s="92"/>
      <c r="H234" s="92"/>
    </row>
    <row r="235" spans="1:8" s="7" customFormat="1" x14ac:dyDescent="0.35">
      <c r="A235" s="72" t="s">
        <v>16</v>
      </c>
      <c r="B235" s="74" t="s">
        <v>349</v>
      </c>
      <c r="C235" s="74" t="s">
        <v>350</v>
      </c>
      <c r="D235" s="76">
        <v>20</v>
      </c>
      <c r="E235" s="46">
        <v>0.5</v>
      </c>
      <c r="F235" s="92" t="s">
        <v>388</v>
      </c>
      <c r="G235" s="92"/>
      <c r="H235" s="92"/>
    </row>
    <row r="236" spans="1:8" s="7" customFormat="1" x14ac:dyDescent="0.35">
      <c r="A236" s="72" t="s">
        <v>16</v>
      </c>
      <c r="B236" s="74" t="s">
        <v>349</v>
      </c>
      <c r="C236" s="74" t="s">
        <v>351</v>
      </c>
      <c r="D236" s="76">
        <v>20</v>
      </c>
      <c r="E236" s="46">
        <v>0.5</v>
      </c>
      <c r="F236" s="92" t="s">
        <v>388</v>
      </c>
      <c r="G236" s="92"/>
      <c r="H236" s="92"/>
    </row>
    <row r="237" spans="1:8" s="7" customFormat="1" x14ac:dyDescent="0.35">
      <c r="A237" s="72" t="s">
        <v>16</v>
      </c>
      <c r="B237" s="74" t="s">
        <v>352</v>
      </c>
      <c r="C237" s="74" t="s">
        <v>435</v>
      </c>
      <c r="D237" s="76">
        <v>5</v>
      </c>
      <c r="E237" s="46">
        <v>0.5</v>
      </c>
      <c r="F237" s="92" t="s">
        <v>396</v>
      </c>
      <c r="G237" s="92"/>
      <c r="H237" s="92"/>
    </row>
    <row r="238" spans="1:8" s="7" customFormat="1" x14ac:dyDescent="0.35">
      <c r="A238" s="44" t="s">
        <v>353</v>
      </c>
      <c r="B238" s="43"/>
      <c r="C238" s="43" t="s">
        <v>127</v>
      </c>
      <c r="D238" s="45">
        <v>0</v>
      </c>
      <c r="E238" s="46">
        <v>0</v>
      </c>
      <c r="F238" s="92"/>
      <c r="G238" s="92"/>
      <c r="H238" s="92"/>
    </row>
    <row r="239" spans="1:8" s="7" customFormat="1" x14ac:dyDescent="0.35">
      <c r="A239" s="72" t="s">
        <v>353</v>
      </c>
      <c r="B239" s="74" t="s">
        <v>354</v>
      </c>
      <c r="C239" s="74" t="s">
        <v>354</v>
      </c>
      <c r="D239" s="76">
        <v>10</v>
      </c>
      <c r="E239" s="46">
        <v>0.5</v>
      </c>
      <c r="F239" s="92" t="s">
        <v>390</v>
      </c>
      <c r="G239" s="92"/>
      <c r="H239" s="92"/>
    </row>
    <row r="240" spans="1:8" s="7" customFormat="1" x14ac:dyDescent="0.35">
      <c r="A240" s="84" t="s">
        <v>355</v>
      </c>
      <c r="B240" s="81"/>
      <c r="C240" s="81" t="s">
        <v>127</v>
      </c>
      <c r="D240" s="80">
        <v>0</v>
      </c>
      <c r="E240" s="79">
        <v>0</v>
      </c>
      <c r="F240" s="92"/>
      <c r="G240" s="92"/>
      <c r="H240" s="92"/>
    </row>
    <row r="241" spans="1:8" s="7" customFormat="1" x14ac:dyDescent="0.35">
      <c r="A241" s="82" t="s">
        <v>355</v>
      </c>
      <c r="B241" s="82" t="s">
        <v>356</v>
      </c>
      <c r="C241" s="82" t="s">
        <v>432</v>
      </c>
      <c r="D241" s="83">
        <v>300</v>
      </c>
      <c r="E241" s="83">
        <v>0.5</v>
      </c>
      <c r="F241" s="92" t="s">
        <v>388</v>
      </c>
      <c r="G241" s="92"/>
      <c r="H241" s="92"/>
    </row>
    <row r="242" spans="1:8" s="7" customFormat="1" x14ac:dyDescent="0.35">
      <c r="A242" s="82" t="s">
        <v>355</v>
      </c>
      <c r="B242" s="82" t="s">
        <v>356</v>
      </c>
      <c r="C242" s="156" t="s">
        <v>357</v>
      </c>
      <c r="D242" s="157">
        <v>9</v>
      </c>
      <c r="E242" s="158">
        <v>0.5</v>
      </c>
      <c r="F242" s="92" t="s">
        <v>391</v>
      </c>
      <c r="G242" s="92"/>
      <c r="H242" s="92"/>
    </row>
    <row r="243" spans="1:8" s="7" customFormat="1" x14ac:dyDescent="0.35">
      <c r="A243" s="82" t="s">
        <v>355</v>
      </c>
      <c r="B243" s="82" t="s">
        <v>356</v>
      </c>
      <c r="C243" s="82" t="s">
        <v>358</v>
      </c>
      <c r="D243" s="83">
        <v>9</v>
      </c>
      <c r="E243" s="83">
        <v>0.5</v>
      </c>
      <c r="F243" s="92" t="s">
        <v>391</v>
      </c>
      <c r="G243" s="92"/>
      <c r="H243" s="92"/>
    </row>
    <row r="244" spans="1:8" s="7" customFormat="1" x14ac:dyDescent="0.35">
      <c r="A244" s="82" t="s">
        <v>355</v>
      </c>
      <c r="B244" s="82" t="s">
        <v>359</v>
      </c>
      <c r="C244" s="82" t="s">
        <v>434</v>
      </c>
      <c r="D244" s="83">
        <v>500</v>
      </c>
      <c r="E244" s="83">
        <v>0.5</v>
      </c>
      <c r="F244" s="92" t="s">
        <v>388</v>
      </c>
      <c r="G244" s="92"/>
      <c r="H244" s="92"/>
    </row>
    <row r="245" spans="1:8" s="7" customFormat="1" x14ac:dyDescent="0.35">
      <c r="A245" s="82" t="s">
        <v>355</v>
      </c>
      <c r="B245" s="82" t="s">
        <v>359</v>
      </c>
      <c r="C245" s="156" t="s">
        <v>360</v>
      </c>
      <c r="D245" s="157">
        <v>9</v>
      </c>
      <c r="E245" s="158">
        <v>0.5</v>
      </c>
      <c r="F245" s="92" t="s">
        <v>391</v>
      </c>
      <c r="G245" s="92"/>
      <c r="H245" s="92"/>
    </row>
    <row r="246" spans="1:8" s="7" customFormat="1" x14ac:dyDescent="0.35">
      <c r="A246" s="82" t="s">
        <v>355</v>
      </c>
      <c r="B246" s="82" t="s">
        <v>359</v>
      </c>
      <c r="C246" s="82" t="s">
        <v>433</v>
      </c>
      <c r="D246" s="83">
        <v>9</v>
      </c>
      <c r="E246" s="83">
        <v>0.5</v>
      </c>
      <c r="F246" s="92" t="s">
        <v>391</v>
      </c>
      <c r="G246" s="92"/>
      <c r="H246" s="92"/>
    </row>
    <row r="247" spans="1:8" s="7" customFormat="1" x14ac:dyDescent="0.35">
      <c r="A247" s="82" t="s">
        <v>355</v>
      </c>
      <c r="B247" s="82" t="s">
        <v>361</v>
      </c>
      <c r="C247" s="82" t="s">
        <v>361</v>
      </c>
      <c r="D247" s="83">
        <v>50</v>
      </c>
      <c r="E247" s="83">
        <v>0.5</v>
      </c>
      <c r="F247" s="92" t="s">
        <v>388</v>
      </c>
      <c r="G247" s="92"/>
      <c r="H247" s="92"/>
    </row>
    <row r="248" spans="1:8" s="7" customFormat="1" x14ac:dyDescent="0.35">
      <c r="A248" s="82" t="s">
        <v>362</v>
      </c>
      <c r="B248" s="82"/>
      <c r="C248" s="82" t="s">
        <v>127</v>
      </c>
      <c r="D248" s="83">
        <v>0</v>
      </c>
      <c r="E248" s="83">
        <v>0</v>
      </c>
      <c r="F248" s="92"/>
      <c r="G248" s="92"/>
      <c r="H248" s="92"/>
    </row>
    <row r="249" spans="1:8" s="7" customFormat="1" x14ac:dyDescent="0.35">
      <c r="A249" s="82" t="s">
        <v>362</v>
      </c>
      <c r="B249" s="82" t="s">
        <v>362</v>
      </c>
      <c r="C249" s="82" t="s">
        <v>437</v>
      </c>
      <c r="D249" s="83">
        <v>400</v>
      </c>
      <c r="E249" s="83">
        <v>0.5</v>
      </c>
      <c r="F249" s="92" t="s">
        <v>397</v>
      </c>
      <c r="G249" s="92"/>
      <c r="H249" s="92"/>
    </row>
    <row r="250" spans="1:8" s="7" customFormat="1" x14ac:dyDescent="0.35">
      <c r="A250" s="155" t="s">
        <v>362</v>
      </c>
      <c r="B250" s="156" t="s">
        <v>362</v>
      </c>
      <c r="C250" s="156" t="s">
        <v>430</v>
      </c>
      <c r="D250" s="157">
        <v>500</v>
      </c>
      <c r="E250" s="158">
        <v>0.5</v>
      </c>
      <c r="F250" s="92" t="s">
        <v>397</v>
      </c>
      <c r="G250" s="92"/>
      <c r="H250" s="92"/>
    </row>
    <row r="251" spans="1:8" s="7" customFormat="1" x14ac:dyDescent="0.35">
      <c r="A251" s="155" t="s">
        <v>362</v>
      </c>
      <c r="B251" s="156" t="s">
        <v>362</v>
      </c>
      <c r="C251" s="156" t="s">
        <v>438</v>
      </c>
      <c r="D251" s="157">
        <v>750</v>
      </c>
      <c r="E251" s="158">
        <v>0.5</v>
      </c>
      <c r="F251" s="92" t="s">
        <v>397</v>
      </c>
      <c r="G251" s="92"/>
      <c r="H251" s="92"/>
    </row>
    <row r="252" spans="1:8" s="7" customFormat="1" x14ac:dyDescent="0.35">
      <c r="A252" s="82" t="s">
        <v>362</v>
      </c>
      <c r="B252" s="82" t="s">
        <v>362</v>
      </c>
      <c r="C252" s="82" t="s">
        <v>431</v>
      </c>
      <c r="D252" s="83">
        <v>850</v>
      </c>
      <c r="E252" s="83">
        <v>0.5</v>
      </c>
      <c r="F252" s="92" t="s">
        <v>397</v>
      </c>
      <c r="G252" s="92"/>
      <c r="H252" s="92"/>
    </row>
    <row r="253" spans="1:8" s="7" customFormat="1" x14ac:dyDescent="0.35">
      <c r="A253" s="82" t="s">
        <v>363</v>
      </c>
      <c r="B253" s="82"/>
      <c r="C253" s="82" t="s">
        <v>127</v>
      </c>
      <c r="D253" s="83">
        <v>0</v>
      </c>
      <c r="E253" s="83">
        <v>0</v>
      </c>
      <c r="F253" s="92"/>
      <c r="G253" s="92"/>
      <c r="H253" s="92"/>
    </row>
    <row r="254" spans="1:8" s="7" customFormat="1" x14ac:dyDescent="0.35">
      <c r="A254" s="82" t="s">
        <v>363</v>
      </c>
      <c r="B254" s="82" t="s">
        <v>363</v>
      </c>
      <c r="C254" s="82" t="s">
        <v>364</v>
      </c>
      <c r="D254" s="83">
        <v>650</v>
      </c>
      <c r="E254" s="83">
        <v>0.25</v>
      </c>
      <c r="F254" s="92" t="s">
        <v>397</v>
      </c>
      <c r="G254" s="92"/>
      <c r="H254" s="92"/>
    </row>
    <row r="255" spans="1:8" s="7" customFormat="1" x14ac:dyDescent="0.35">
      <c r="A255" s="82" t="s">
        <v>363</v>
      </c>
      <c r="B255" s="82" t="s">
        <v>363</v>
      </c>
      <c r="C255" s="82" t="s">
        <v>365</v>
      </c>
      <c r="D255" s="83">
        <v>500</v>
      </c>
      <c r="E255" s="83">
        <v>0.25</v>
      </c>
      <c r="F255" s="92" t="s">
        <v>397</v>
      </c>
      <c r="G255" s="92"/>
      <c r="H255" s="92"/>
    </row>
    <row r="256" spans="1:8" s="7" customFormat="1" x14ac:dyDescent="0.35">
      <c r="A256" s="44" t="s">
        <v>366</v>
      </c>
      <c r="B256" s="43"/>
      <c r="C256" s="81" t="s">
        <v>127</v>
      </c>
      <c r="D256" s="45">
        <v>0</v>
      </c>
      <c r="E256" s="45">
        <v>0</v>
      </c>
      <c r="F256" s="92"/>
      <c r="G256" s="92"/>
      <c r="H256" s="92"/>
    </row>
    <row r="257" spans="1:8" s="7" customFormat="1" x14ac:dyDescent="0.35">
      <c r="A257" s="72" t="s">
        <v>366</v>
      </c>
      <c r="B257" s="85" t="s">
        <v>366</v>
      </c>
      <c r="C257" s="82" t="s">
        <v>429</v>
      </c>
      <c r="D257" s="76">
        <v>1000</v>
      </c>
      <c r="E257" s="46">
        <v>0.5</v>
      </c>
      <c r="F257" s="92" t="s">
        <v>397</v>
      </c>
      <c r="G257" s="92"/>
      <c r="H257" s="92"/>
    </row>
    <row r="258" spans="1:8" s="7" customFormat="1" x14ac:dyDescent="0.35">
      <c r="A258" s="72" t="s">
        <v>366</v>
      </c>
      <c r="B258" s="85" t="s">
        <v>366</v>
      </c>
      <c r="C258" s="82" t="s">
        <v>428</v>
      </c>
      <c r="D258" s="76">
        <v>1500</v>
      </c>
      <c r="E258" s="46">
        <v>0.5</v>
      </c>
      <c r="F258" s="92" t="s">
        <v>397</v>
      </c>
      <c r="G258" s="92"/>
      <c r="H258" s="92"/>
    </row>
    <row r="259" spans="1:8" s="7" customFormat="1" x14ac:dyDescent="0.35">
      <c r="A259" s="44" t="s">
        <v>367</v>
      </c>
      <c r="B259" s="86"/>
      <c r="C259" s="82" t="s">
        <v>127</v>
      </c>
      <c r="D259" s="45">
        <v>0</v>
      </c>
      <c r="E259" s="46">
        <v>0</v>
      </c>
      <c r="F259" s="92"/>
      <c r="G259" s="92"/>
      <c r="H259" s="92"/>
    </row>
    <row r="260" spans="1:8" s="7" customFormat="1" x14ac:dyDescent="0.35">
      <c r="A260" s="77" t="s">
        <v>367</v>
      </c>
      <c r="B260" s="78" t="s">
        <v>367</v>
      </c>
      <c r="C260" s="78" t="s">
        <v>367</v>
      </c>
      <c r="D260" s="80">
        <v>2500</v>
      </c>
      <c r="E260" s="79">
        <v>0.5</v>
      </c>
      <c r="F260" s="92" t="s">
        <v>392</v>
      </c>
      <c r="G260" s="92"/>
      <c r="H260" s="92"/>
    </row>
    <row r="261" spans="1:8" s="7" customFormat="1" x14ac:dyDescent="0.35">
      <c r="A261" s="69"/>
      <c r="B261" s="69"/>
      <c r="C261" s="69"/>
      <c r="D261" s="70"/>
      <c r="E261" s="70"/>
      <c r="F261" s="70"/>
      <c r="G261" s="70"/>
      <c r="H261" s="70"/>
    </row>
    <row r="262" spans="1:8" x14ac:dyDescent="0.35">
      <c r="A262" s="42" t="s">
        <v>18</v>
      </c>
    </row>
    <row r="263" spans="1:8" x14ac:dyDescent="0.35">
      <c r="A263" s="42" t="s">
        <v>368</v>
      </c>
    </row>
    <row r="264" spans="1:8" x14ac:dyDescent="0.35">
      <c r="A264" s="42" t="s">
        <v>369</v>
      </c>
    </row>
    <row r="265" spans="1:8" x14ac:dyDescent="0.35">
      <c r="A265" s="42" t="s">
        <v>370</v>
      </c>
    </row>
    <row r="266" spans="1:8" x14ac:dyDescent="0.35">
      <c r="A266" s="42" t="s">
        <v>371</v>
      </c>
    </row>
    <row r="267" spans="1:8" x14ac:dyDescent="0.35">
      <c r="A267" s="42" t="s">
        <v>372</v>
      </c>
    </row>
    <row r="268" spans="1:8" x14ac:dyDescent="0.35">
      <c r="A268" s="42" t="s">
        <v>241</v>
      </c>
    </row>
    <row r="269" spans="1:8" x14ac:dyDescent="0.35">
      <c r="A269" s="42" t="s">
        <v>373</v>
      </c>
    </row>
    <row r="270" spans="1:8" x14ac:dyDescent="0.35">
      <c r="A270" s="42" t="s">
        <v>374</v>
      </c>
    </row>
    <row r="271" spans="1:8" x14ac:dyDescent="0.35">
      <c r="A271" s="42" t="s">
        <v>16</v>
      </c>
    </row>
    <row r="272" spans="1:8" x14ac:dyDescent="0.35">
      <c r="A272" s="42" t="s">
        <v>375</v>
      </c>
    </row>
    <row r="273" spans="1:1" x14ac:dyDescent="0.35">
      <c r="A273" s="42" t="s">
        <v>362</v>
      </c>
    </row>
    <row r="274" spans="1:1" x14ac:dyDescent="0.35">
      <c r="A274" s="42" t="s">
        <v>376</v>
      </c>
    </row>
    <row r="275" spans="1:1" x14ac:dyDescent="0.35">
      <c r="A275" s="42" t="s">
        <v>366</v>
      </c>
    </row>
    <row r="276" spans="1:1" x14ac:dyDescent="0.35">
      <c r="A276" s="42" t="s">
        <v>367</v>
      </c>
    </row>
    <row r="476" spans="10:10" x14ac:dyDescent="0.35">
      <c r="J476" s="8"/>
    </row>
    <row r="477" spans="10:10" x14ac:dyDescent="0.35">
      <c r="J477" s="8"/>
    </row>
    <row r="478" spans="10:10" x14ac:dyDescent="0.35">
      <c r="J478" s="8"/>
    </row>
    <row r="479" spans="10:10" x14ac:dyDescent="0.35">
      <c r="J479" s="8"/>
    </row>
    <row r="480" spans="10:10" x14ac:dyDescent="0.35">
      <c r="J480" s="8"/>
    </row>
    <row r="481" spans="10:10" x14ac:dyDescent="0.35">
      <c r="J481" s="8"/>
    </row>
    <row r="482" spans="10:10" x14ac:dyDescent="0.35">
      <c r="J482" s="8"/>
    </row>
    <row r="483" spans="10:10" x14ac:dyDescent="0.35">
      <c r="J483" s="8"/>
    </row>
    <row r="484" spans="10:10" x14ac:dyDescent="0.35">
      <c r="J484" s="8"/>
    </row>
  </sheetData>
  <conditionalFormatting sqref="C72:C261 C2:C70">
    <cfRule type="duplicateValues" dxfId="12" priority="20"/>
  </conditionalFormatting>
  <conditionalFormatting sqref="C71">
    <cfRule type="duplicateValues" dxfId="11" priority="1"/>
  </conditionalFormatting>
  <pageMargins left="0.7" right="0.7" top="0.75" bottom="0.75" header="0.3" footer="0.3"/>
  <pageSetup orientation="portrait" horizontalDpi="1200" verticalDpi="12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EA3A3-DCF7-4B5C-BBE7-CC5C5AA5D5B4}">
  <sheetPr codeName="Sheet6"/>
  <dimension ref="A1:A13"/>
  <sheetViews>
    <sheetView workbookViewId="0">
      <selection activeCell="H20" sqref="H20"/>
    </sheetView>
  </sheetViews>
  <sheetFormatPr defaultRowHeight="14.5" x14ac:dyDescent="0.35"/>
  <cols>
    <col min="1" max="1" width="29" customWidth="1"/>
  </cols>
  <sheetData>
    <row r="1" spans="1:1" ht="15" thickBot="1" x14ac:dyDescent="0.4"/>
    <row r="2" spans="1:1" x14ac:dyDescent="0.35">
      <c r="A2" s="38" t="s">
        <v>141</v>
      </c>
    </row>
    <row r="3" spans="1:1" x14ac:dyDescent="0.35">
      <c r="A3" s="40" t="s">
        <v>144</v>
      </c>
    </row>
    <row r="4" spans="1:1" x14ac:dyDescent="0.35">
      <c r="A4" s="41" t="s">
        <v>164</v>
      </c>
    </row>
    <row r="5" spans="1:1" x14ac:dyDescent="0.35">
      <c r="A5" s="39" t="s">
        <v>207</v>
      </c>
    </row>
    <row r="6" spans="1:1" x14ac:dyDescent="0.35">
      <c r="A6" s="39" t="s">
        <v>241</v>
      </c>
    </row>
    <row r="7" spans="1:1" x14ac:dyDescent="0.35">
      <c r="A7" s="41" t="s">
        <v>80</v>
      </c>
    </row>
    <row r="8" spans="1:1" x14ac:dyDescent="0.35">
      <c r="A8" s="39" t="s">
        <v>126</v>
      </c>
    </row>
    <row r="9" spans="1:1" x14ac:dyDescent="0.35">
      <c r="A9" s="41" t="s">
        <v>286</v>
      </c>
    </row>
    <row r="10" spans="1:1" x14ac:dyDescent="0.35">
      <c r="A10" s="41" t="s">
        <v>320</v>
      </c>
    </row>
    <row r="11" spans="1:1" x14ac:dyDescent="0.35">
      <c r="A11" s="41" t="s">
        <v>16</v>
      </c>
    </row>
    <row r="12" spans="1:1" x14ac:dyDescent="0.35">
      <c r="A12" s="41" t="s">
        <v>353</v>
      </c>
    </row>
    <row r="13" spans="1:1" x14ac:dyDescent="0.35">
      <c r="A13" s="40" t="s">
        <v>355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64032DBF4FE8944AD93178A25377C29" ma:contentTypeVersion="12" ma:contentTypeDescription="Create a new document." ma:contentTypeScope="" ma:versionID="1ce130760508b09346c23930039353ab">
  <xsd:schema xmlns:xsd="http://www.w3.org/2001/XMLSchema" xmlns:xs="http://www.w3.org/2001/XMLSchema" xmlns:p="http://schemas.microsoft.com/office/2006/metadata/properties" xmlns:ns2="bacc6afc-2bc5-433a-8570-55655c8d53c1" xmlns:ns3="4bcc7d52-11d1-48ec-b9db-c07e60712000" targetNamespace="http://schemas.microsoft.com/office/2006/metadata/properties" ma:root="true" ma:fieldsID="def35406ea15dc4928f2eb6db5779ceb" ns2:_="" ns3:_="">
    <xsd:import namespace="bacc6afc-2bc5-433a-8570-55655c8d53c1"/>
    <xsd:import namespace="4bcc7d52-11d1-48ec-b9db-c07e6071200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cc6afc-2bc5-433a-8570-55655c8d53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cc7d52-11d1-48ec-b9db-c07e6071200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3D7048-8145-4606-AD01-EF7139A7747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8F13BE9-A56F-4634-97FB-AA498C1CCE1C}">
  <ds:schemaRefs>
    <ds:schemaRef ds:uri="http://schemas.microsoft.com/sharepoint/v3/contenttype/forms"/>
  </ds:schemaRefs>
</ds:datastoreItem>
</file>

<file path=customXml/itemProps3.xml><?xml version="1.0" encoding="utf-8"?>
<ds:datastoreItem xmlns:ds="http://schemas.openxmlformats.org/officeDocument/2006/customXml" ds:itemID="{C5119E2B-998A-4FA3-AB6B-247BAE6F11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cc6afc-2bc5-433a-8570-55655c8d53c1"/>
    <ds:schemaRef ds:uri="4bcc7d52-11d1-48ec-b9db-c07e607120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17</vt:i4>
      </vt:variant>
    </vt:vector>
  </HeadingPairs>
  <TitlesOfParts>
    <vt:vector size="24" baseType="lpstr">
      <vt:lpstr>Introduction</vt:lpstr>
      <vt:lpstr>Incentive Calculator</vt:lpstr>
      <vt:lpstr>Participant</vt:lpstr>
      <vt:lpstr>Facility</vt:lpstr>
      <vt:lpstr>Application Template</vt:lpstr>
      <vt:lpstr>Measure List for Incentive Calc</vt:lpstr>
      <vt:lpstr>Define-measure-data</vt:lpstr>
      <vt:lpstr>Agricultural_Lighting</vt:lpstr>
      <vt:lpstr>Building_Envelope_and_Windows</vt:lpstr>
      <vt:lpstr>CHP</vt:lpstr>
      <vt:lpstr>Compressed_Air</vt:lpstr>
      <vt:lpstr>Food_Service_Equipment</vt:lpstr>
      <vt:lpstr>GSHP</vt:lpstr>
      <vt:lpstr>HVAC</vt:lpstr>
      <vt:lpstr>Lighting</vt:lpstr>
      <vt:lpstr>Lighting_Controls</vt:lpstr>
      <vt:lpstr>Measure</vt:lpstr>
      <vt:lpstr>Motors_and_Drives</vt:lpstr>
      <vt:lpstr>Process_Heating</vt:lpstr>
      <vt:lpstr>Refrigeration</vt:lpstr>
      <vt:lpstr>Solar_Heating</vt:lpstr>
      <vt:lpstr>Solar_PV</vt:lpstr>
      <vt:lpstr>Water_Heating</vt:lpstr>
      <vt:lpstr>WER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Navdeep Dhillon</cp:lastModifiedBy>
  <cp:revision/>
  <dcterms:created xsi:type="dcterms:W3CDTF">2021-03-19T01:33:25Z</dcterms:created>
  <dcterms:modified xsi:type="dcterms:W3CDTF">2022-02-15T18:05:04Z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0x010100864032DBF4FE8944AD93178A25377C29</vt:lpwstr>
  </property>
</Properties>
</file>